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udget Office Web Site\Files\"/>
    </mc:Choice>
  </mc:AlternateContent>
  <bookViews>
    <workbookView xWindow="0" yWindow="30" windowWidth="8100" windowHeight="11640"/>
  </bookViews>
  <sheets>
    <sheet name="Annualized Projection" sheetId="18" r:id="rId1"/>
    <sheet name="Project BACKWARDS from 15-Jan" sheetId="20" r:id="rId2"/>
  </sheets>
  <definedNames>
    <definedName name="_xlnm._FilterDatabase" localSheetId="0" hidden="1">'Annualized Projection'!$A$1:$R$7</definedName>
    <definedName name="_xlnm._FilterDatabase" localSheetId="1" hidden="1">'Project BACKWARDS from 15-Jan'!$A$7:$R$18</definedName>
    <definedName name="longevity" localSheetId="0">'Annualized Projection'!$L$29:$N$36</definedName>
    <definedName name="longevity" localSheetId="1">'Project BACKWARDS from 15-Jan'!$L$32:$N$39</definedName>
    <definedName name="longevity">#REF!</definedName>
    <definedName name="months" localSheetId="0">'Annualized Projection'!$L$39:$P$50</definedName>
    <definedName name="months" localSheetId="1">'Project BACKWARDS from 15-Jan'!$L$43:$P$54</definedName>
    <definedName name="months">#REF!</definedName>
    <definedName name="_xlnm.Print_Area" localSheetId="0">'Annualized Projection'!#REF!</definedName>
    <definedName name="_xlnm.Print_Area" localSheetId="1">'Project BACKWARDS from 15-Jan'!#REF!</definedName>
    <definedName name="_xlnm.Print_Titles" localSheetId="0">'Annualized Projection'!$7:$7</definedName>
    <definedName name="_xlnm.Print_Titles" localSheetId="1">'Project BACKWARDS from 15-Jan'!$7:$7</definedName>
  </definedNames>
  <calcPr calcId="152511"/>
</workbook>
</file>

<file path=xl/calcChain.xml><?xml version="1.0" encoding="utf-8"?>
<calcChain xmlns="http://schemas.openxmlformats.org/spreadsheetml/2006/main">
  <c r="L9" i="18" l="1"/>
  <c r="M9" i="18"/>
  <c r="L10" i="18"/>
  <c r="M10" i="18"/>
  <c r="L11" i="18"/>
  <c r="M11" i="18"/>
  <c r="L12" i="18"/>
  <c r="M12" i="18"/>
  <c r="L13" i="18"/>
  <c r="M13" i="18"/>
  <c r="L14" i="18"/>
  <c r="M14" i="18"/>
  <c r="M8" i="18"/>
  <c r="L9" i="20"/>
  <c r="M9" i="20"/>
  <c r="L10" i="20"/>
  <c r="M10" i="20"/>
  <c r="L11" i="20"/>
  <c r="M11" i="20"/>
  <c r="L12" i="20"/>
  <c r="M12" i="20"/>
  <c r="L13" i="20"/>
  <c r="M13" i="20"/>
  <c r="L14" i="20"/>
  <c r="M14" i="20"/>
  <c r="L15" i="20"/>
  <c r="M15" i="20"/>
  <c r="L16" i="20"/>
  <c r="M16" i="20"/>
  <c r="L17" i="20"/>
  <c r="M17" i="20"/>
  <c r="L8" i="18"/>
  <c r="M8" i="20"/>
  <c r="L8" i="20"/>
  <c r="F17" i="20" l="1"/>
  <c r="F16" i="20"/>
  <c r="F15" i="20"/>
  <c r="F14" i="20"/>
  <c r="F13" i="20"/>
  <c r="F12" i="20"/>
  <c r="F11" i="20"/>
  <c r="F10" i="20"/>
  <c r="F9" i="20"/>
  <c r="F8" i="20"/>
  <c r="G14" i="18" l="1"/>
  <c r="G13" i="18"/>
  <c r="G12" i="18"/>
  <c r="G11" i="18"/>
  <c r="G10" i="18"/>
  <c r="G9" i="18"/>
  <c r="G8" i="18"/>
  <c r="L18" i="20" l="1"/>
  <c r="N32" i="20"/>
  <c r="O18" i="20"/>
  <c r="E18" i="20"/>
  <c r="N15" i="20" l="1"/>
  <c r="P15" i="20" s="1"/>
  <c r="N11" i="20"/>
  <c r="P11" i="20" s="1"/>
  <c r="N12" i="20"/>
  <c r="P12" i="20" s="1"/>
  <c r="N9" i="20"/>
  <c r="P9" i="20" s="1"/>
  <c r="N13" i="20"/>
  <c r="P13" i="20" s="1"/>
  <c r="N8" i="20"/>
  <c r="P8" i="20" s="1"/>
  <c r="N33" i="20"/>
  <c r="N34" i="20" l="1"/>
  <c r="N35" i="20" s="1"/>
  <c r="N14" i="20"/>
  <c r="P14" i="20" s="1"/>
  <c r="N16" i="20"/>
  <c r="P16" i="20" s="1"/>
  <c r="N17" i="20"/>
  <c r="P17" i="20" s="1"/>
  <c r="N36" i="20" l="1"/>
  <c r="N10" i="20"/>
  <c r="P10" i="20" s="1"/>
  <c r="N37" i="20" l="1"/>
  <c r="O15" i="18"/>
  <c r="E15" i="18"/>
  <c r="N29" i="18"/>
  <c r="N14" i="18" l="1"/>
  <c r="P14" i="18" s="1"/>
  <c r="N13" i="18"/>
  <c r="P13" i="18" s="1"/>
  <c r="N10" i="18"/>
  <c r="N12" i="18"/>
  <c r="N11" i="18"/>
  <c r="P11" i="18" s="1"/>
  <c r="P12" i="18"/>
  <c r="P10" i="18"/>
  <c r="N38" i="20"/>
  <c r="N30" i="18"/>
  <c r="N9" i="18" s="1"/>
  <c r="L15" i="18"/>
  <c r="N39" i="20" l="1"/>
  <c r="N40" i="20" s="1"/>
  <c r="P9" i="18"/>
  <c r="M15" i="18"/>
  <c r="N31" i="18"/>
  <c r="N32" i="18" s="1"/>
  <c r="N33" i="18" s="1"/>
  <c r="N34" i="18" s="1"/>
  <c r="N35" i="18" s="1"/>
  <c r="N36" i="18" s="1"/>
  <c r="M18" i="20" l="1"/>
  <c r="N8" i="18"/>
  <c r="P18" i="20" l="1"/>
  <c r="N18" i="20"/>
  <c r="N15" i="18"/>
  <c r="P8" i="18"/>
  <c r="P15" i="18" s="1"/>
</calcChain>
</file>

<file path=xl/sharedStrings.xml><?xml version="1.0" encoding="utf-8"?>
<sst xmlns="http://schemas.openxmlformats.org/spreadsheetml/2006/main" count="107" uniqueCount="62">
  <si>
    <t>Position</t>
  </si>
  <si>
    <t>Employee</t>
  </si>
  <si>
    <t>Longevity Date</t>
  </si>
  <si>
    <t>increment total</t>
  </si>
  <si>
    <t>longevity increment</t>
  </si>
  <si>
    <t>LONGEVITY</t>
  </si>
  <si>
    <t>DO NOT DELETE BELOW THIS LINE -- LOOKUP TABLES</t>
  </si>
  <si>
    <t>rate</t>
  </si>
  <si>
    <t>CALENDAR MONTHS</t>
  </si>
  <si>
    <t>July-September: Old Rate-Old Longevity</t>
  </si>
  <si>
    <t>July-September: Old Rate-New Longevity Increment</t>
  </si>
  <si>
    <t>October-June: New Rate-Old Longevity Increment</t>
  </si>
  <si>
    <t>October-June: New Rate-New Longevity Increment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</si>
  <si>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</si>
  <si>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</si>
  <si>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</si>
  <si>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</si>
  <si>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</si>
  <si>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</si>
  <si>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</si>
  <si>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</si>
  <si>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</si>
  <si>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</si>
  <si>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</si>
  <si>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</si>
  <si>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</t>
  </si>
  <si>
    <t>Acct</t>
  </si>
  <si>
    <t>61125</t>
  </si>
  <si>
    <t>Comments</t>
  </si>
  <si>
    <t>4M0000</t>
  </si>
  <si>
    <t>Smith, Jane</t>
  </si>
  <si>
    <t>402030</t>
  </si>
  <si>
    <t>CLASSIFIED SALARY PROJECTION TEMPLATE</t>
  </si>
  <si>
    <t>July 1st Hourly Rate</t>
  </si>
  <si>
    <t>Beg Longevity Increment</t>
  </si>
  <si>
    <t>EndLongevity Increment</t>
  </si>
  <si>
    <t>Long Incr Month</t>
  </si>
  <si>
    <t>Projected Base Pay</t>
  </si>
  <si>
    <t>Projected Longevity Pay</t>
  </si>
  <si>
    <t>Projected Base Plus Longevity Pay</t>
  </si>
  <si>
    <t>Current Position Budget</t>
  </si>
  <si>
    <t>10/1/2006</t>
  </si>
  <si>
    <t>Difference (underbudget) or overbudget</t>
  </si>
  <si>
    <t>**Projected Effective FTE</t>
  </si>
  <si>
    <t>PROJECTION OF BUDGET</t>
  </si>
  <si>
    <t xml:space="preserve">Enter data into yellow cells - other cells contain standard formulas which NORMALLY will not need to be altered.  </t>
  </si>
  <si>
    <t>Insert new lines and copy and paste, delete unnecessary lines -- as you see fit.</t>
  </si>
  <si>
    <t>10/13/2008</t>
  </si>
  <si>
    <r>
      <t>**</t>
    </r>
    <r>
      <rPr>
        <b/>
        <sz val="11"/>
        <color indexed="8"/>
        <rFont val="Calibri"/>
        <family val="2"/>
        <scheme val="minor"/>
      </rPr>
      <t xml:space="preserve">NOTE:  </t>
    </r>
    <r>
      <rPr>
        <sz val="11"/>
        <color indexed="8"/>
        <rFont val="Calibri"/>
        <family val="2"/>
        <scheme val="minor"/>
      </rPr>
      <t>These formulas are based off of a 12-pay employee.  If you have a classified employee that is 10-pays, make sure to convert the FTE accordingly</t>
    </r>
  </si>
  <si>
    <r>
      <t xml:space="preserve">Formula for Conversion: </t>
    </r>
    <r>
      <rPr>
        <sz val="11"/>
        <color indexed="8"/>
        <rFont val="Calibri"/>
        <family val="2"/>
        <scheme val="minor"/>
      </rPr>
      <t>Effective FTE*(10/12)</t>
    </r>
  </si>
  <si>
    <r>
      <t xml:space="preserve">Example:  </t>
    </r>
    <r>
      <rPr>
        <sz val="11"/>
        <color indexed="8"/>
        <rFont val="Calibri"/>
        <family val="2"/>
        <scheme val="minor"/>
      </rPr>
      <t>.75 FTE*(10/12)=.625 FTE (to be entered in to column E)</t>
    </r>
  </si>
  <si>
    <t>4M4000</t>
  </si>
  <si>
    <t>Mouse, Minnie</t>
  </si>
  <si>
    <t xml:space="preserve">Use this sheet if it is before January 1st in the current fiscal year.  Use the "project backwards" sheet if it is AFTER January 1st in the current fiscal year </t>
  </si>
  <si>
    <t>Classified Employee Increase</t>
  </si>
  <si>
    <t>Classified Employee Increases</t>
  </si>
  <si>
    <t>January 1st/New Hourly Rate</t>
  </si>
  <si>
    <r>
      <t xml:space="preserve">Projected </t>
    </r>
    <r>
      <rPr>
        <b/>
        <sz val="11"/>
        <rFont val="Calibri"/>
        <family val="2"/>
        <scheme val="minor"/>
      </rPr>
      <t>FORWARD</t>
    </r>
    <r>
      <rPr>
        <b/>
        <sz val="11"/>
        <color indexed="8"/>
        <rFont val="Calibri"/>
        <family val="2"/>
        <scheme val="minor"/>
      </rPr>
      <t xml:space="preserve"> (</t>
    </r>
    <r>
      <rPr>
        <b/>
        <sz val="11"/>
        <color rgb="FFFF0000"/>
        <rFont val="Calibri"/>
        <family val="2"/>
        <scheme val="minor"/>
      </rPr>
      <t>before Jan 15th</t>
    </r>
    <r>
      <rPr>
        <b/>
        <sz val="11"/>
        <color indexed="8"/>
        <rFont val="Calibri"/>
        <family val="2"/>
        <scheme val="minor"/>
      </rPr>
      <t>)</t>
    </r>
  </si>
  <si>
    <r>
      <t>Projected BACKWARD (</t>
    </r>
    <r>
      <rPr>
        <b/>
        <sz val="11"/>
        <color rgb="FFFF0000"/>
        <rFont val="Calibri"/>
        <family val="2"/>
        <scheme val="minor"/>
      </rPr>
      <t>after Jan 15th</t>
    </r>
    <r>
      <rPr>
        <b/>
        <sz val="11"/>
        <color indexed="8"/>
        <rFont val="Calibri"/>
        <family val="2"/>
        <scheme val="minor"/>
      </rPr>
      <t>)</t>
    </r>
  </si>
  <si>
    <t>Current/July 1st Hourly Rate</t>
  </si>
  <si>
    <t>January 15th/New Hourly Rate</t>
  </si>
  <si>
    <t xml:space="preserve">Use this sheet if it is after January 15th in the current fiscal year.  Use the "project forwards" sheet if it is BEFORE January 15th in the current fiscal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</si>
</sst>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#,##0.0000"/>
    <numFmt numFmtId="165" formatCode="0.000"/>
    <numFmt numFmtId="166" formatCode="#,##0.000000"/>
    <numFmt numFmtId="167" formatCode="[$-409]mmm\-yy;@"/>
    <numFmt numFmtId="168" formatCode="0.0000"/>
    <numFmt numFmtId="169" formatCode="#,##0.00&quot;000&quot;"/>
    <numFmt numFmtId="170" formatCode="m\/d\/yy"/>
    <numFmt numFmtId="171" formatCode="#,##0.000"/>
  </numFmts>
  <fonts count="11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vertical="top"/>
    </xf>
    <xf numFmtId="9" fontId="10" fillId="0" borderId="0" applyFont="0" applyFill="0" applyBorder="0" applyAlignment="0" applyProtection="0">
      <alignment vertical="top"/>
    </xf>
  </cellStyleXfs>
  <cellXfs count="135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>
      <alignment horizontal="center" wrapText="1"/>
    </xf>
    <xf numFmtId="4" fontId="4" fillId="2" borderId="0" xfId="0" applyNumberFormat="1" applyFont="1" applyFill="1" applyBorder="1" applyAlignment="1" applyProtection="1"/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/>
    <xf numFmtId="166" fontId="5" fillId="0" borderId="0" xfId="0" applyNumberFormat="1" applyFont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wrapText="1"/>
    </xf>
    <xf numFmtId="167" fontId="6" fillId="0" borderId="0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Fill="1" applyBorder="1" applyAlignment="1" applyProtection="1">
      <alignment horizontal="center" wrapText="1"/>
    </xf>
    <xf numFmtId="4" fontId="6" fillId="0" borderId="0" xfId="0" applyNumberFormat="1" applyFont="1" applyFill="1" applyBorder="1" applyAlignment="1" applyProtection="1"/>
    <xf numFmtId="4" fontId="6" fillId="2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/>
    <xf numFmtId="49" fontId="6" fillId="2" borderId="0" xfId="1" applyNumberFormat="1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 wrapText="1"/>
    </xf>
    <xf numFmtId="164" fontId="8" fillId="0" borderId="16" xfId="0" applyNumberFormat="1" applyFont="1" applyFill="1" applyBorder="1" applyAlignment="1" applyProtection="1"/>
    <xf numFmtId="0" fontId="6" fillId="0" borderId="35" xfId="0" applyNumberFormat="1" applyFont="1" applyFill="1" applyBorder="1" applyAlignment="1" applyProtection="1">
      <alignment horizontal="center" wrapText="1"/>
    </xf>
    <xf numFmtId="0" fontId="6" fillId="0" borderId="34" xfId="0" applyNumberFormat="1" applyFont="1" applyFill="1" applyBorder="1" applyAlignment="1" applyProtection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textRotation="90" wrapText="1"/>
    </xf>
    <xf numFmtId="49" fontId="5" fillId="0" borderId="25" xfId="0" applyNumberFormat="1" applyFont="1" applyFill="1" applyBorder="1" applyAlignment="1" applyProtection="1">
      <alignment horizontal="center" textRotation="90" wrapText="1"/>
    </xf>
    <xf numFmtId="49" fontId="5" fillId="0" borderId="25" xfId="0" applyNumberFormat="1" applyFont="1" applyFill="1" applyBorder="1" applyAlignment="1" applyProtection="1">
      <alignment horizontal="center" wrapText="1"/>
    </xf>
    <xf numFmtId="49" fontId="5" fillId="2" borderId="25" xfId="0" applyNumberFormat="1" applyFont="1" applyFill="1" applyBorder="1" applyAlignment="1" applyProtection="1">
      <alignment horizontal="center" wrapText="1"/>
    </xf>
    <xf numFmtId="49" fontId="5" fillId="2" borderId="27" xfId="0" applyNumberFormat="1" applyFont="1" applyFill="1" applyBorder="1" applyAlignment="1" applyProtection="1">
      <alignment horizontal="center" wrapText="1"/>
    </xf>
    <xf numFmtId="4" fontId="5" fillId="2" borderId="28" xfId="0" applyNumberFormat="1" applyFont="1" applyFill="1" applyBorder="1" applyAlignment="1" applyProtection="1">
      <alignment horizontal="center" wrapText="1"/>
    </xf>
    <xf numFmtId="4" fontId="5" fillId="2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49" fontId="6" fillId="3" borderId="17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/>
    <xf numFmtId="168" fontId="6" fillId="3" borderId="2" xfId="2" applyNumberFormat="1" applyFont="1" applyFill="1" applyBorder="1" applyAlignment="1">
      <alignment horizontal="right"/>
    </xf>
    <xf numFmtId="166" fontId="6" fillId="3" borderId="15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 applyProtection="1"/>
    <xf numFmtId="4" fontId="6" fillId="2" borderId="2" xfId="0" applyNumberFormat="1" applyFont="1" applyFill="1" applyBorder="1" applyAlignment="1" applyProtection="1"/>
    <xf numFmtId="4" fontId="9" fillId="2" borderId="9" xfId="0" applyNumberFormat="1" applyFont="1" applyFill="1" applyBorder="1" applyAlignment="1" applyProtection="1"/>
    <xf numFmtId="4" fontId="9" fillId="5" borderId="9" xfId="0" applyNumberFormat="1" applyFont="1" applyFill="1" applyBorder="1" applyAlignment="1" applyProtection="1"/>
    <xf numFmtId="39" fontId="9" fillId="2" borderId="9" xfId="0" applyNumberFormat="1" applyFont="1" applyFill="1" applyBorder="1" applyAlignment="1" applyProtection="1"/>
    <xf numFmtId="4" fontId="9" fillId="2" borderId="18" xfId="0" applyNumberFormat="1" applyFont="1" applyFill="1" applyBorder="1" applyAlignment="1" applyProtection="1"/>
    <xf numFmtId="4" fontId="9" fillId="2" borderId="0" xfId="0" applyNumberFormat="1" applyFont="1" applyFill="1" applyBorder="1" applyAlignment="1" applyProtection="1"/>
    <xf numFmtId="49" fontId="6" fillId="2" borderId="19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/>
    <xf numFmtId="164" fontId="4" fillId="2" borderId="20" xfId="0" applyNumberFormat="1" applyFont="1" applyFill="1" applyBorder="1" applyAlignment="1">
      <alignment horizontal="right"/>
    </xf>
    <xf numFmtId="166" fontId="6" fillId="2" borderId="21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center"/>
    </xf>
    <xf numFmtId="167" fontId="6" fillId="2" borderId="20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4" fontId="4" fillId="2" borderId="20" xfId="0" applyNumberFormat="1" applyFont="1" applyFill="1" applyBorder="1" applyAlignment="1" applyProtection="1"/>
    <xf numFmtId="4" fontId="4" fillId="2" borderId="22" xfId="0" applyNumberFormat="1" applyFont="1" applyFill="1" applyBorder="1" applyAlignment="1" applyProtection="1"/>
    <xf numFmtId="39" fontId="4" fillId="2" borderId="22" xfId="0" applyNumberFormat="1" applyFont="1" applyFill="1" applyBorder="1" applyAlignment="1" applyProtection="1"/>
    <xf numFmtId="4" fontId="4" fillId="2" borderId="23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Border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center" wrapText="1"/>
    </xf>
    <xf numFmtId="3" fontId="9" fillId="2" borderId="0" xfId="0" applyNumberFormat="1" applyFont="1" applyFill="1" applyBorder="1" applyAlignment="1" applyProtection="1"/>
    <xf numFmtId="167" fontId="9" fillId="2" borderId="0" xfId="0" applyNumberFormat="1" applyFont="1" applyFill="1" applyBorder="1" applyAlignment="1" applyProtection="1"/>
    <xf numFmtId="1" fontId="9" fillId="2" borderId="0" xfId="0" applyNumberFormat="1" applyFont="1" applyFill="1" applyBorder="1" applyAlignment="1" applyProtection="1">
      <alignment horizontal="center"/>
    </xf>
    <xf numFmtId="166" fontId="9" fillId="2" borderId="0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49" fontId="8" fillId="2" borderId="0" xfId="0" applyNumberFormat="1" applyFont="1" applyFill="1" applyBorder="1" applyAlignment="1" applyProtection="1"/>
    <xf numFmtId="165" fontId="9" fillId="2" borderId="0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67" fontId="5" fillId="0" borderId="3" xfId="0" applyNumberFormat="1" applyFont="1" applyFill="1" applyBorder="1" applyAlignment="1" applyProtection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10" fontId="6" fillId="0" borderId="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0" fontId="6" fillId="0" borderId="5" xfId="0" applyNumberFormat="1" applyFont="1" applyBorder="1"/>
    <xf numFmtId="167" fontId="6" fillId="0" borderId="0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>
      <alignment horizontal="center" wrapText="1"/>
    </xf>
    <xf numFmtId="166" fontId="3" fillId="0" borderId="37" xfId="0" applyNumberFormat="1" applyFont="1" applyFill="1" applyBorder="1" applyAlignment="1" applyProtection="1"/>
    <xf numFmtId="166" fontId="3" fillId="0" borderId="38" xfId="0" applyNumberFormat="1" applyFont="1" applyFill="1" applyBorder="1" applyAlignment="1" applyProtection="1"/>
    <xf numFmtId="164" fontId="3" fillId="6" borderId="37" xfId="0" applyNumberFormat="1" applyFont="1" applyFill="1" applyBorder="1" applyAlignment="1" applyProtection="1">
      <alignment horizontal="right"/>
    </xf>
    <xf numFmtId="4" fontId="3" fillId="6" borderId="39" xfId="0" applyNumberFormat="1" applyFont="1" applyFill="1" applyBorder="1" applyAlignment="1" applyProtection="1">
      <alignment horizontal="right"/>
    </xf>
    <xf numFmtId="166" fontId="6" fillId="6" borderId="15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 applyProtection="1"/>
    <xf numFmtId="166" fontId="5" fillId="0" borderId="0" xfId="0" applyNumberFormat="1" applyFont="1" applyAlignment="1"/>
    <xf numFmtId="10" fontId="6" fillId="0" borderId="40" xfId="0" applyNumberFormat="1" applyFont="1" applyBorder="1"/>
    <xf numFmtId="164" fontId="5" fillId="0" borderId="4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39" fontId="9" fillId="2" borderId="2" xfId="0" applyNumberFormat="1" applyFont="1" applyFill="1" applyBorder="1" applyAlignment="1" applyProtection="1"/>
    <xf numFmtId="166" fontId="6" fillId="6" borderId="2" xfId="0" applyNumberFormat="1" applyFont="1" applyFill="1" applyBorder="1" applyAlignment="1">
      <alignment horizontal="right"/>
    </xf>
    <xf numFmtId="0" fontId="6" fillId="5" borderId="2" xfId="3" applyFont="1" applyFill="1" applyBorder="1" applyAlignment="1">
      <alignment vertical="top"/>
    </xf>
    <xf numFmtId="49" fontId="6" fillId="5" borderId="2" xfId="3" applyNumberFormat="1" applyFont="1" applyFill="1" applyBorder="1" applyAlignment="1">
      <alignment vertical="top"/>
    </xf>
    <xf numFmtId="169" fontId="6" fillId="5" borderId="2" xfId="3" applyNumberFormat="1" applyFont="1" applyFill="1" applyBorder="1" applyAlignment="1">
      <alignment vertical="top"/>
    </xf>
    <xf numFmtId="166" fontId="6" fillId="5" borderId="2" xfId="3" applyNumberFormat="1" applyFont="1" applyFill="1" applyBorder="1" applyAlignment="1">
      <alignment vertical="top"/>
    </xf>
    <xf numFmtId="3" fontId="6" fillId="5" borderId="2" xfId="3" applyNumberFormat="1" applyFont="1" applyFill="1" applyBorder="1" applyAlignment="1">
      <alignment vertical="top"/>
    </xf>
    <xf numFmtId="170" fontId="6" fillId="5" borderId="2" xfId="3" applyNumberFormat="1" applyFont="1" applyFill="1" applyBorder="1" applyAlignment="1">
      <alignment vertical="top"/>
    </xf>
    <xf numFmtId="1" fontId="6" fillId="5" borderId="2" xfId="3" applyNumberFormat="1" applyFont="1" applyFill="1" applyBorder="1" applyAlignment="1">
      <alignment vertical="top"/>
    </xf>
    <xf numFmtId="4" fontId="6" fillId="5" borderId="2" xfId="3" applyNumberFormat="1" applyFont="1" applyFill="1" applyBorder="1" applyAlignment="1">
      <alignment vertical="top"/>
    </xf>
    <xf numFmtId="171" fontId="6" fillId="3" borderId="2" xfId="0" applyNumberFormat="1" applyFont="1" applyFill="1" applyBorder="1" applyAlignment="1">
      <alignment horizontal="center"/>
    </xf>
    <xf numFmtId="171" fontId="6" fillId="4" borderId="2" xfId="0" applyNumberFormat="1" applyFont="1" applyFill="1" applyBorder="1" applyAlignment="1">
      <alignment horizontal="center"/>
    </xf>
    <xf numFmtId="171" fontId="6" fillId="4" borderId="6" xfId="0" applyNumberFormat="1" applyFont="1" applyFill="1" applyBorder="1" applyAlignment="1">
      <alignment horizontal="center"/>
    </xf>
    <xf numFmtId="171" fontId="6" fillId="3" borderId="5" xfId="0" applyNumberFormat="1" applyFont="1" applyFill="1" applyBorder="1" applyAlignment="1">
      <alignment horizontal="center"/>
    </xf>
    <xf numFmtId="171" fontId="6" fillId="4" borderId="5" xfId="0" applyNumberFormat="1" applyFont="1" applyFill="1" applyBorder="1" applyAlignment="1">
      <alignment horizontal="center"/>
    </xf>
    <xf numFmtId="171" fontId="6" fillId="4" borderId="7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2" borderId="29" xfId="0" applyNumberFormat="1" applyFont="1" applyFill="1" applyBorder="1" applyAlignment="1" applyProtection="1">
      <alignment horizontal="center" wrapText="1"/>
    </xf>
    <xf numFmtId="0" fontId="5" fillId="0" borderId="30" xfId="0" applyNumberFormat="1" applyFont="1" applyFill="1" applyBorder="1" applyAlignment="1" applyProtection="1">
      <alignment horizontal="center" wrapText="1"/>
    </xf>
    <xf numFmtId="0" fontId="5" fillId="0" borderId="31" xfId="0" applyNumberFormat="1" applyFont="1" applyFill="1" applyBorder="1" applyAlignment="1" applyProtection="1">
      <alignment horizontal="center" wrapText="1"/>
    </xf>
    <xf numFmtId="0" fontId="6" fillId="0" borderId="3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3" fontId="5" fillId="2" borderId="33" xfId="0" applyNumberFormat="1" applyFont="1" applyFill="1" applyBorder="1" applyAlignment="1" applyProtection="1">
      <alignment horizontal="center" wrapText="1"/>
    </xf>
    <xf numFmtId="3" fontId="5" fillId="2" borderId="0" xfId="0" applyNumberFormat="1" applyFont="1" applyFill="1" applyBorder="1" applyAlignment="1" applyProtection="1">
      <alignment horizontal="center" wrapText="1"/>
    </xf>
    <xf numFmtId="3" fontId="6" fillId="2" borderId="0" xfId="0" applyNumberFormat="1" applyFont="1" applyFill="1" applyBorder="1" applyAlignment="1" applyProtection="1">
      <alignment wrapText="1"/>
    </xf>
    <xf numFmtId="0" fontId="6" fillId="2" borderId="0" xfId="0" applyNumberFormat="1" applyFont="1" applyFill="1" applyBorder="1" applyAlignment="1" applyProtection="1">
      <alignment wrapText="1"/>
    </xf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1">
    <pageSetUpPr fitToPage="1"/>
  </sheetPr>
  <dimension ref="A1:R55"/>
  <sheetViews>
    <sheetView tabSelected="1" zoomScale="95" zoomScaleNormal="95" workbookViewId="0">
      <pane ySplit="7" topLeftCell="A8" activePane="bottomLeft" state="frozen"/>
      <selection pane="bottomLeft" activeCell="N22" sqref="N22"/>
    </sheetView>
  </sheetViews>
  <sheetFormatPr defaultRowHeight="15" x14ac:dyDescent="0.25"/>
  <cols>
    <col min="1" max="1" width="7.42578125" style="8" customWidth="1"/>
    <col min="2" max="2" width="6.42578125" style="8" customWidth="1"/>
    <col min="3" max="3" width="8.140625" style="8" bestFit="1" customWidth="1"/>
    <col min="4" max="4" width="22.28515625" style="8" customWidth="1"/>
    <col min="5" max="5" width="13.140625" style="7" customWidth="1"/>
    <col min="6" max="6" width="12" style="69" customWidth="1"/>
    <col min="7" max="7" width="13.42578125" style="69" hidden="1" customWidth="1"/>
    <col min="8" max="8" width="5.28515625" style="96" customWidth="1"/>
    <col min="9" max="9" width="5" style="96" customWidth="1"/>
    <col min="10" max="10" width="11" style="74" bestFit="1" customWidth="1"/>
    <col min="11" max="11" width="3.7109375" style="75" bestFit="1" customWidth="1"/>
    <col min="12" max="12" width="11.42578125" style="15" customWidth="1"/>
    <col min="13" max="13" width="11.7109375" style="15" customWidth="1"/>
    <col min="14" max="14" width="12.7109375" style="15" customWidth="1"/>
    <col min="15" max="15" width="11.85546875" style="15" customWidth="1"/>
    <col min="16" max="16" width="14" style="15" customWidth="1"/>
    <col min="17" max="17" width="24.28515625" style="15" customWidth="1"/>
    <col min="18" max="18" width="11.42578125" style="15" customWidth="1"/>
    <col min="19" max="16384" width="9.140625" style="7"/>
  </cols>
  <sheetData>
    <row r="1" spans="1:18" ht="18" customHeight="1" x14ac:dyDescent="0.25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6"/>
    </row>
    <row r="2" spans="1:18" ht="18" customHeight="1" x14ac:dyDescent="0.25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04"/>
    </row>
    <row r="3" spans="1:18" ht="12.75" customHeight="1" x14ac:dyDescent="0.25">
      <c r="B3" s="9"/>
      <c r="C3" s="9"/>
      <c r="E3" s="10"/>
      <c r="F3" s="11"/>
      <c r="G3" s="11"/>
      <c r="H3" s="12"/>
      <c r="I3" s="12"/>
      <c r="J3" s="13"/>
      <c r="K3" s="14"/>
      <c r="M3" s="16"/>
      <c r="N3" s="133"/>
      <c r="O3" s="133"/>
      <c r="P3" s="133"/>
      <c r="Q3" s="134"/>
      <c r="R3" s="134"/>
    </row>
    <row r="4" spans="1:18" ht="12.75" customHeight="1" thickBot="1" x14ac:dyDescent="0.3">
      <c r="B4" s="9"/>
      <c r="C4" s="9"/>
      <c r="E4" s="10"/>
      <c r="F4" s="11"/>
      <c r="G4" s="11"/>
      <c r="H4" s="12"/>
      <c r="I4" s="12"/>
      <c r="J4" s="17"/>
      <c r="K4" s="14"/>
      <c r="M4" s="16"/>
      <c r="N4" s="133"/>
      <c r="O4" s="133"/>
      <c r="P4" s="133"/>
      <c r="Q4" s="134"/>
      <c r="R4" s="134"/>
    </row>
    <row r="5" spans="1:18" ht="14.25" customHeight="1" thickBot="1" x14ac:dyDescent="0.3">
      <c r="A5" s="18"/>
      <c r="B5" s="19"/>
      <c r="C5" s="20"/>
      <c r="D5" s="98" t="s">
        <v>54</v>
      </c>
      <c r="E5" s="99"/>
      <c r="F5" s="100">
        <v>1</v>
      </c>
      <c r="G5" s="101">
        <v>0</v>
      </c>
      <c r="H5" s="1"/>
      <c r="I5" s="12"/>
      <c r="J5" s="21"/>
      <c r="K5" s="14"/>
      <c r="N5" s="133"/>
      <c r="O5" s="133"/>
      <c r="P5" s="133"/>
      <c r="Q5" s="133"/>
      <c r="R5" s="133"/>
    </row>
    <row r="6" spans="1:18" ht="16.5" thickTop="1" thickBot="1" x14ac:dyDescent="0.3">
      <c r="A6" s="128"/>
      <c r="B6" s="128"/>
      <c r="C6" s="128"/>
      <c r="D6" s="129"/>
      <c r="E6" s="97"/>
      <c r="F6" s="130" t="s">
        <v>44</v>
      </c>
      <c r="G6" s="130"/>
      <c r="H6" s="128"/>
      <c r="I6" s="128"/>
      <c r="J6" s="128"/>
      <c r="K6" s="128"/>
      <c r="L6" s="128"/>
      <c r="M6" s="128"/>
      <c r="N6" s="128"/>
      <c r="O6" s="22"/>
      <c r="P6" s="23"/>
      <c r="Q6" s="131"/>
      <c r="R6" s="132"/>
    </row>
    <row r="7" spans="1:18" s="34" customFormat="1" ht="122.25" x14ac:dyDescent="0.25">
      <c r="A7" s="24" t="s">
        <v>25</v>
      </c>
      <c r="B7" s="25" t="s">
        <v>26</v>
      </c>
      <c r="C7" s="25" t="s">
        <v>0</v>
      </c>
      <c r="D7" s="25" t="s">
        <v>1</v>
      </c>
      <c r="E7" s="25" t="s">
        <v>43</v>
      </c>
      <c r="F7" s="26" t="s">
        <v>59</v>
      </c>
      <c r="G7" s="26" t="s">
        <v>56</v>
      </c>
      <c r="H7" s="27" t="s">
        <v>34</v>
      </c>
      <c r="I7" s="28" t="s">
        <v>35</v>
      </c>
      <c r="J7" s="29" t="s">
        <v>2</v>
      </c>
      <c r="K7" s="28" t="s">
        <v>36</v>
      </c>
      <c r="L7" s="30" t="s">
        <v>37</v>
      </c>
      <c r="M7" s="30" t="s">
        <v>38</v>
      </c>
      <c r="N7" s="31" t="s">
        <v>39</v>
      </c>
      <c r="O7" s="31" t="s">
        <v>40</v>
      </c>
      <c r="P7" s="31" t="s">
        <v>42</v>
      </c>
      <c r="Q7" s="32" t="s">
        <v>28</v>
      </c>
      <c r="R7" s="33"/>
    </row>
    <row r="8" spans="1:18" x14ac:dyDescent="0.25">
      <c r="A8" s="35" t="s">
        <v>31</v>
      </c>
      <c r="B8" s="36" t="s">
        <v>27</v>
      </c>
      <c r="C8" s="36" t="s">
        <v>29</v>
      </c>
      <c r="D8" s="37" t="s">
        <v>30</v>
      </c>
      <c r="E8" s="38">
        <v>0.8</v>
      </c>
      <c r="F8" s="39">
        <v>14.298495000000001</v>
      </c>
      <c r="G8" s="102">
        <f t="shared" ref="G8:G14" si="0">F8</f>
        <v>14.298495000000001</v>
      </c>
      <c r="H8" s="40">
        <v>0</v>
      </c>
      <c r="I8" s="40">
        <v>0</v>
      </c>
      <c r="J8" s="36" t="s">
        <v>47</v>
      </c>
      <c r="K8" s="41">
        <v>10</v>
      </c>
      <c r="L8" s="42">
        <f>ROUND((+E8*6.476*F8*173.33)+(+E8*5.524*G8*173.33),2)</f>
        <v>23792.240000000002</v>
      </c>
      <c r="M8" s="43">
        <f>ROUND(IF(K8="",(F8*VLOOKUP(H8,$L$29:$N$36,3)*173.33*E8*6.476)+(G8*VLOOKUP(H8,$L$29:$N$36,3)*173.33*E8*5.524),(F8*VLOOKUP(H8,$L$29:$N$36,3)*VLOOKUP(K8,$L$39:$P$50,2)*E8*173.33)+(F8*VLOOKUP(I8,$L$29:$N$36,3)*VLOOKUP(K8,$L$39:$P$50,3)*E8*173.33)+(G8*VLOOKUP(H8,$L$29:$N$36,3)*VLOOKUP(K8,$L$39:$P$50,4)*E8*173.33)+(G8*VLOOKUP(I8,$L$29:$N$36,3)*VLOOKUP(K8,$L$39:$P$50,5)*E8*173.33)),2)</f>
        <v>0</v>
      </c>
      <c r="N8" s="44">
        <f t="shared" ref="N8:N14" si="1">+L8+M8</f>
        <v>23792.240000000002</v>
      </c>
      <c r="O8" s="45">
        <v>15000</v>
      </c>
      <c r="P8" s="46">
        <f>O8-N8</f>
        <v>-8792.2400000000016</v>
      </c>
      <c r="Q8" s="47"/>
      <c r="R8" s="48"/>
    </row>
    <row r="9" spans="1:18" x14ac:dyDescent="0.25">
      <c r="A9" s="35"/>
      <c r="B9" s="36"/>
      <c r="C9" s="36"/>
      <c r="D9" s="37"/>
      <c r="E9" s="38">
        <v>1</v>
      </c>
      <c r="F9" s="39">
        <v>10</v>
      </c>
      <c r="G9" s="102">
        <f t="shared" si="0"/>
        <v>10</v>
      </c>
      <c r="H9" s="40">
        <v>0</v>
      </c>
      <c r="I9" s="40">
        <v>1</v>
      </c>
      <c r="J9" s="36" t="s">
        <v>41</v>
      </c>
      <c r="K9" s="41">
        <v>10</v>
      </c>
      <c r="L9" s="42">
        <f t="shared" ref="L9:L14" si="2">ROUND((+E9*6.476*F9*173.33)+(+E9*5.524*G9*173.33),2)</f>
        <v>20799.599999999999</v>
      </c>
      <c r="M9" s="43">
        <f t="shared" ref="M9:M14" si="3">ROUND(IF(K9="",(F9*VLOOKUP(H9,$L$29:$N$36,3)*173.33*E9*6.476)+(G9*VLOOKUP(H9,$L$29:$N$36,3)*173.33*E9*5.524),(F9*VLOOKUP(H9,$L$29:$N$36,3)*VLOOKUP(K9,$L$39:$P$50,2)*E9*173.33)+(F9*VLOOKUP(I9,$L$29:$N$36,3)*VLOOKUP(K9,$L$39:$P$50,3)*E9*173.33)+(G9*VLOOKUP(H9,$L$29:$N$36,3)*VLOOKUP(K9,$L$39:$P$50,4)*E9*173.33)+(G9*VLOOKUP(I9,$L$29:$N$36,3)*VLOOKUP(K9,$L$39:$P$50,5)*E9*173.33)),2)</f>
        <v>234</v>
      </c>
      <c r="N9" s="44">
        <f t="shared" si="1"/>
        <v>21033.599999999999</v>
      </c>
      <c r="O9" s="45">
        <v>25000</v>
      </c>
      <c r="P9" s="46">
        <f t="shared" ref="P9:P14" si="4">O9-N9</f>
        <v>3966.4000000000015</v>
      </c>
      <c r="Q9" s="47"/>
      <c r="R9" s="48"/>
    </row>
    <row r="10" spans="1:18" x14ac:dyDescent="0.25">
      <c r="A10" s="35"/>
      <c r="B10" s="36"/>
      <c r="C10" s="36"/>
      <c r="D10" s="37"/>
      <c r="E10" s="38">
        <v>0</v>
      </c>
      <c r="F10" s="39">
        <v>10</v>
      </c>
      <c r="G10" s="102">
        <f t="shared" si="0"/>
        <v>10</v>
      </c>
      <c r="H10" s="40">
        <v>0</v>
      </c>
      <c r="I10" s="40">
        <v>0</v>
      </c>
      <c r="J10" s="36"/>
      <c r="K10" s="41"/>
      <c r="L10" s="42">
        <f t="shared" si="2"/>
        <v>0</v>
      </c>
      <c r="M10" s="43">
        <f t="shared" si="3"/>
        <v>0</v>
      </c>
      <c r="N10" s="44">
        <f t="shared" si="1"/>
        <v>0</v>
      </c>
      <c r="O10" s="45">
        <v>0</v>
      </c>
      <c r="P10" s="46">
        <f t="shared" si="4"/>
        <v>0</v>
      </c>
      <c r="Q10" s="47"/>
      <c r="R10" s="48"/>
    </row>
    <row r="11" spans="1:18" x14ac:dyDescent="0.25">
      <c r="A11" s="35"/>
      <c r="B11" s="36"/>
      <c r="C11" s="36"/>
      <c r="D11" s="37"/>
      <c r="E11" s="38">
        <v>0</v>
      </c>
      <c r="F11" s="39">
        <v>10</v>
      </c>
      <c r="G11" s="102">
        <f t="shared" si="0"/>
        <v>10</v>
      </c>
      <c r="H11" s="40">
        <v>0</v>
      </c>
      <c r="I11" s="40">
        <v>0</v>
      </c>
      <c r="J11" s="36"/>
      <c r="K11" s="41"/>
      <c r="L11" s="42">
        <f t="shared" si="2"/>
        <v>0</v>
      </c>
      <c r="M11" s="43">
        <f t="shared" si="3"/>
        <v>0</v>
      </c>
      <c r="N11" s="44">
        <f t="shared" si="1"/>
        <v>0</v>
      </c>
      <c r="O11" s="45">
        <v>0</v>
      </c>
      <c r="P11" s="46">
        <f t="shared" si="4"/>
        <v>0</v>
      </c>
      <c r="Q11" s="47"/>
      <c r="R11" s="48"/>
    </row>
    <row r="12" spans="1:18" x14ac:dyDescent="0.25">
      <c r="A12" s="35"/>
      <c r="B12" s="36"/>
      <c r="C12" s="36"/>
      <c r="D12" s="37"/>
      <c r="E12" s="38">
        <v>0</v>
      </c>
      <c r="F12" s="39">
        <v>10</v>
      </c>
      <c r="G12" s="102">
        <f t="shared" si="0"/>
        <v>10</v>
      </c>
      <c r="H12" s="40">
        <v>0</v>
      </c>
      <c r="I12" s="40">
        <v>0</v>
      </c>
      <c r="J12" s="36"/>
      <c r="K12" s="41"/>
      <c r="L12" s="42">
        <f t="shared" si="2"/>
        <v>0</v>
      </c>
      <c r="M12" s="43">
        <f t="shared" si="3"/>
        <v>0</v>
      </c>
      <c r="N12" s="44">
        <f t="shared" si="1"/>
        <v>0</v>
      </c>
      <c r="O12" s="45">
        <v>0</v>
      </c>
      <c r="P12" s="46">
        <f t="shared" si="4"/>
        <v>0</v>
      </c>
      <c r="Q12" s="47"/>
      <c r="R12" s="48"/>
    </row>
    <row r="13" spans="1:18" x14ac:dyDescent="0.25">
      <c r="A13" s="35"/>
      <c r="B13" s="36"/>
      <c r="C13" s="36"/>
      <c r="D13" s="37"/>
      <c r="E13" s="38">
        <v>0</v>
      </c>
      <c r="F13" s="39">
        <v>10</v>
      </c>
      <c r="G13" s="102">
        <f t="shared" si="0"/>
        <v>10</v>
      </c>
      <c r="H13" s="40">
        <v>0</v>
      </c>
      <c r="I13" s="40">
        <v>0</v>
      </c>
      <c r="J13" s="36"/>
      <c r="K13" s="41"/>
      <c r="L13" s="42">
        <f t="shared" si="2"/>
        <v>0</v>
      </c>
      <c r="M13" s="43">
        <f t="shared" si="3"/>
        <v>0</v>
      </c>
      <c r="N13" s="44">
        <f t="shared" si="1"/>
        <v>0</v>
      </c>
      <c r="O13" s="45">
        <v>0</v>
      </c>
      <c r="P13" s="46">
        <f t="shared" si="4"/>
        <v>0</v>
      </c>
      <c r="Q13" s="47"/>
      <c r="R13" s="48"/>
    </row>
    <row r="14" spans="1:18" x14ac:dyDescent="0.25">
      <c r="A14" s="35"/>
      <c r="B14" s="36"/>
      <c r="C14" s="36"/>
      <c r="D14" s="37"/>
      <c r="E14" s="38">
        <v>0</v>
      </c>
      <c r="F14" s="39">
        <v>10</v>
      </c>
      <c r="G14" s="102">
        <f t="shared" si="0"/>
        <v>10</v>
      </c>
      <c r="H14" s="40">
        <v>0</v>
      </c>
      <c r="I14" s="40">
        <v>0</v>
      </c>
      <c r="J14" s="36"/>
      <c r="K14" s="41"/>
      <c r="L14" s="42">
        <f t="shared" si="2"/>
        <v>0</v>
      </c>
      <c r="M14" s="43">
        <f t="shared" si="3"/>
        <v>0</v>
      </c>
      <c r="N14" s="44">
        <f t="shared" si="1"/>
        <v>0</v>
      </c>
      <c r="O14" s="45">
        <v>0</v>
      </c>
      <c r="P14" s="46">
        <f t="shared" si="4"/>
        <v>0</v>
      </c>
      <c r="Q14" s="47"/>
      <c r="R14" s="48"/>
    </row>
    <row r="15" spans="1:18" ht="15.75" thickBot="1" x14ac:dyDescent="0.3">
      <c r="A15" s="49"/>
      <c r="B15" s="50"/>
      <c r="C15" s="50"/>
      <c r="D15" s="51"/>
      <c r="E15" s="52">
        <f>SUM(E8:E14)</f>
        <v>1.8</v>
      </c>
      <c r="F15" s="53"/>
      <c r="G15" s="53"/>
      <c r="H15" s="54"/>
      <c r="I15" s="54"/>
      <c r="J15" s="55"/>
      <c r="K15" s="56"/>
      <c r="L15" s="57">
        <f>SUM(L8:L14)</f>
        <v>44591.839999999997</v>
      </c>
      <c r="M15" s="57">
        <f>SUM(M8:M14)</f>
        <v>234</v>
      </c>
      <c r="N15" s="58">
        <f>SUM(N8:N14)</f>
        <v>44825.84</v>
      </c>
      <c r="O15" s="58">
        <f>SUM(O8:O14)</f>
        <v>40000</v>
      </c>
      <c r="P15" s="59">
        <f>SUM(P8:P14)</f>
        <v>-4825.84</v>
      </c>
      <c r="Q15" s="60"/>
      <c r="R15" s="2"/>
    </row>
    <row r="16" spans="1:18" x14ac:dyDescent="0.25">
      <c r="A16" s="61"/>
      <c r="B16" s="62"/>
      <c r="C16" s="62"/>
      <c r="D16" s="61"/>
      <c r="E16" s="61"/>
      <c r="F16" s="63"/>
      <c r="G16" s="63"/>
      <c r="H16" s="64"/>
      <c r="I16" s="65"/>
      <c r="J16" s="66"/>
      <c r="K16" s="67"/>
      <c r="L16" s="48"/>
      <c r="M16" s="48"/>
      <c r="N16" s="48"/>
      <c r="O16" s="48"/>
      <c r="P16" s="48"/>
      <c r="Q16" s="48"/>
      <c r="R16" s="48"/>
    </row>
    <row r="17" spans="1:18" ht="13.5" customHeight="1" x14ac:dyDescent="0.25">
      <c r="A17" s="103" t="s">
        <v>53</v>
      </c>
      <c r="B17" s="62"/>
      <c r="C17" s="62"/>
      <c r="D17" s="62"/>
      <c r="E17" s="61"/>
      <c r="F17" s="61"/>
      <c r="G17" s="61"/>
      <c r="H17" s="68"/>
      <c r="I17" s="65"/>
      <c r="J17" s="66"/>
      <c r="K17" s="67"/>
      <c r="L17" s="48"/>
      <c r="M17" s="48"/>
      <c r="N17" s="48"/>
      <c r="O17" s="48"/>
      <c r="P17" s="48"/>
      <c r="Q17" s="48"/>
      <c r="R17" s="48"/>
    </row>
    <row r="18" spans="1:18" ht="13.5" customHeight="1" x14ac:dyDescent="0.25">
      <c r="B18" s="9"/>
      <c r="C18" s="9"/>
      <c r="D18" s="9"/>
      <c r="E18" s="8"/>
      <c r="F18" s="8"/>
      <c r="G18" s="8"/>
      <c r="H18" s="69"/>
      <c r="I18" s="65"/>
      <c r="J18" s="66"/>
      <c r="K18" s="67"/>
      <c r="L18" s="48"/>
      <c r="M18" s="48"/>
      <c r="N18" s="48"/>
      <c r="O18" s="48"/>
      <c r="P18" s="48"/>
      <c r="Q18" s="48"/>
      <c r="R18" s="48"/>
    </row>
    <row r="19" spans="1:18" ht="13.5" customHeight="1" x14ac:dyDescent="0.25">
      <c r="A19" s="8" t="s">
        <v>48</v>
      </c>
      <c r="B19" s="9"/>
      <c r="C19" s="9"/>
      <c r="D19" s="9"/>
      <c r="E19" s="8"/>
      <c r="F19" s="8"/>
      <c r="G19" s="8"/>
      <c r="H19" s="69"/>
      <c r="I19" s="65"/>
      <c r="J19" s="66"/>
      <c r="K19" s="67"/>
      <c r="L19" s="48"/>
      <c r="M19" s="48"/>
      <c r="N19" s="48"/>
      <c r="O19" s="48"/>
      <c r="P19" s="48"/>
      <c r="Q19" s="48"/>
      <c r="R19" s="48"/>
    </row>
    <row r="20" spans="1:18" ht="13.5" customHeight="1" x14ac:dyDescent="0.25">
      <c r="A20" s="70" t="s">
        <v>49</v>
      </c>
      <c r="B20" s="9"/>
      <c r="C20" s="9"/>
      <c r="D20" s="9"/>
      <c r="E20" s="8"/>
      <c r="F20" s="8"/>
      <c r="G20" s="8"/>
      <c r="H20" s="69"/>
      <c r="I20" s="65"/>
      <c r="J20" s="66"/>
      <c r="K20" s="67"/>
      <c r="L20" s="48"/>
      <c r="M20" s="48"/>
      <c r="N20" s="48"/>
      <c r="O20" s="48"/>
      <c r="P20" s="48"/>
      <c r="Q20" s="48"/>
      <c r="R20" s="48"/>
    </row>
    <row r="21" spans="1:18" x14ac:dyDescent="0.25">
      <c r="A21" s="70" t="s">
        <v>50</v>
      </c>
      <c r="B21" s="9"/>
      <c r="C21" s="9"/>
      <c r="D21" s="9"/>
      <c r="E21" s="8"/>
      <c r="F21" s="8"/>
      <c r="G21" s="8"/>
      <c r="H21" s="69"/>
      <c r="I21" s="65"/>
      <c r="J21" s="66"/>
      <c r="K21" s="67"/>
      <c r="L21" s="48"/>
      <c r="M21" s="48"/>
      <c r="N21" s="48"/>
      <c r="O21" s="48"/>
      <c r="P21" s="48"/>
      <c r="Q21" s="48"/>
      <c r="R21" s="48"/>
    </row>
    <row r="22" spans="1:18" x14ac:dyDescent="0.25">
      <c r="B22" s="9"/>
      <c r="C22" s="9"/>
      <c r="D22" s="9"/>
      <c r="E22" s="8"/>
      <c r="F22" s="8"/>
      <c r="G22" s="8"/>
      <c r="H22" s="69"/>
      <c r="I22" s="65"/>
      <c r="J22" s="66"/>
      <c r="K22" s="67"/>
      <c r="L22" s="48"/>
      <c r="M22" s="48"/>
      <c r="N22" s="48"/>
      <c r="O22" s="48"/>
      <c r="P22" s="48"/>
      <c r="Q22" s="48"/>
      <c r="R22" s="48"/>
    </row>
    <row r="23" spans="1:18" x14ac:dyDescent="0.25">
      <c r="A23" s="71" t="s">
        <v>45</v>
      </c>
      <c r="B23" s="9"/>
      <c r="C23" s="9"/>
      <c r="D23" s="9"/>
      <c r="E23" s="8"/>
      <c r="F23" s="8"/>
      <c r="G23" s="8"/>
      <c r="H23" s="69"/>
      <c r="I23" s="65"/>
      <c r="J23" s="66"/>
      <c r="K23" s="67"/>
      <c r="L23" s="48"/>
      <c r="M23" s="48"/>
      <c r="N23" s="48"/>
      <c r="O23" s="48"/>
      <c r="P23" s="48"/>
      <c r="Q23" s="48"/>
      <c r="R23" s="48"/>
    </row>
    <row r="24" spans="1:18" x14ac:dyDescent="0.25">
      <c r="A24" s="70" t="s">
        <v>46</v>
      </c>
      <c r="B24" s="9"/>
      <c r="C24" s="9"/>
      <c r="D24" s="9"/>
      <c r="E24" s="8"/>
      <c r="F24" s="8"/>
      <c r="G24" s="8"/>
      <c r="H24" s="69"/>
      <c r="I24" s="65"/>
      <c r="J24" s="66"/>
      <c r="K24" s="67"/>
      <c r="L24" s="48"/>
      <c r="M24" s="48"/>
      <c r="N24" s="48"/>
      <c r="O24" s="48"/>
      <c r="P24" s="48"/>
      <c r="Q24" s="48"/>
      <c r="R24" s="48"/>
    </row>
    <row r="25" spans="1:18" x14ac:dyDescent="0.25">
      <c r="A25" s="61"/>
      <c r="B25" s="62"/>
      <c r="C25" s="62"/>
      <c r="D25" s="61"/>
      <c r="E25" s="61"/>
      <c r="F25" s="63"/>
      <c r="G25" s="63"/>
      <c r="H25" s="64"/>
      <c r="I25" s="65"/>
      <c r="J25" s="66"/>
      <c r="K25" s="67"/>
      <c r="L25" s="48"/>
      <c r="M25" s="48"/>
      <c r="N25" s="48"/>
      <c r="O25" s="48"/>
      <c r="P25" s="48"/>
      <c r="Q25" s="48"/>
      <c r="R25" s="48"/>
    </row>
    <row r="26" spans="1:18" ht="15.75" thickBot="1" x14ac:dyDescent="0.3">
      <c r="A26" s="61"/>
      <c r="B26" s="62"/>
      <c r="C26" s="62"/>
      <c r="D26" s="61"/>
      <c r="E26" s="61"/>
      <c r="F26" s="61"/>
      <c r="G26" s="61"/>
      <c r="H26" s="64"/>
      <c r="I26" s="65"/>
      <c r="J26" s="66"/>
      <c r="K26" s="67"/>
      <c r="L26" s="48"/>
      <c r="M26" s="48"/>
      <c r="N26" s="2"/>
      <c r="O26" s="2"/>
      <c r="P26" s="2"/>
      <c r="Q26" s="2"/>
      <c r="R26" s="48"/>
    </row>
    <row r="27" spans="1:18" ht="19.5" customHeight="1" thickTop="1" thickBot="1" x14ac:dyDescent="0.3">
      <c r="A27" s="72" t="s">
        <v>6</v>
      </c>
      <c r="B27" s="62"/>
      <c r="C27" s="62"/>
      <c r="D27" s="61"/>
      <c r="E27" s="73"/>
      <c r="F27" s="68"/>
      <c r="G27" s="68"/>
      <c r="H27" s="64"/>
      <c r="I27" s="64"/>
      <c r="L27" s="125" t="s">
        <v>5</v>
      </c>
      <c r="M27" s="126"/>
      <c r="N27" s="127"/>
      <c r="O27" s="76"/>
      <c r="P27" s="76"/>
      <c r="R27" s="48"/>
    </row>
    <row r="28" spans="1:18" ht="30.75" thickTop="1" x14ac:dyDescent="0.25">
      <c r="B28" s="9"/>
      <c r="C28" s="9"/>
      <c r="E28" s="10"/>
      <c r="H28" s="12"/>
      <c r="I28" s="12"/>
      <c r="L28" s="77" t="s">
        <v>4</v>
      </c>
      <c r="M28" s="78" t="s">
        <v>7</v>
      </c>
      <c r="N28" s="79" t="s">
        <v>3</v>
      </c>
      <c r="O28" s="80"/>
      <c r="P28" s="80"/>
    </row>
    <row r="29" spans="1:18" x14ac:dyDescent="0.25">
      <c r="B29" s="9"/>
      <c r="C29" s="9"/>
      <c r="E29" s="10"/>
      <c r="H29" s="12"/>
      <c r="I29" s="12"/>
      <c r="L29" s="81">
        <v>0</v>
      </c>
      <c r="M29" s="82">
        <v>0</v>
      </c>
      <c r="N29" s="3">
        <f>+M29</f>
        <v>0</v>
      </c>
      <c r="O29" s="4"/>
      <c r="P29" s="4"/>
    </row>
    <row r="30" spans="1:18" x14ac:dyDescent="0.25">
      <c r="B30" s="9"/>
      <c r="C30" s="9"/>
      <c r="E30" s="10"/>
      <c r="H30" s="12"/>
      <c r="I30" s="12"/>
      <c r="L30" s="83">
        <v>1</v>
      </c>
      <c r="M30" s="82">
        <v>1.4999999999999999E-2</v>
      </c>
      <c r="N30" s="3">
        <f t="shared" ref="N30:N36" si="5">+N29+M30</f>
        <v>1.4999999999999999E-2</v>
      </c>
      <c r="O30" s="4"/>
      <c r="P30" s="4"/>
    </row>
    <row r="31" spans="1:18" x14ac:dyDescent="0.25">
      <c r="B31" s="9"/>
      <c r="C31" s="9"/>
      <c r="E31" s="10"/>
      <c r="H31" s="12"/>
      <c r="I31" s="12"/>
      <c r="L31" s="83">
        <v>2</v>
      </c>
      <c r="M31" s="82">
        <v>0.02</v>
      </c>
      <c r="N31" s="3">
        <f t="shared" si="5"/>
        <v>3.5000000000000003E-2</v>
      </c>
      <c r="O31" s="4"/>
      <c r="P31" s="4"/>
    </row>
    <row r="32" spans="1:18" x14ac:dyDescent="0.25">
      <c r="B32" s="9"/>
      <c r="C32" s="9"/>
      <c r="E32" s="10"/>
      <c r="H32" s="12"/>
      <c r="I32" s="12"/>
      <c r="L32" s="83">
        <v>3</v>
      </c>
      <c r="M32" s="82">
        <v>0.02</v>
      </c>
      <c r="N32" s="3">
        <f t="shared" si="5"/>
        <v>5.5000000000000007E-2</v>
      </c>
      <c r="O32" s="4"/>
      <c r="P32" s="4"/>
    </row>
    <row r="33" spans="2:18" x14ac:dyDescent="0.25">
      <c r="B33" s="9"/>
      <c r="C33" s="9"/>
      <c r="E33" s="10"/>
      <c r="H33" s="12"/>
      <c r="I33" s="12"/>
      <c r="L33" s="83">
        <v>4</v>
      </c>
      <c r="M33" s="82">
        <v>0.02</v>
      </c>
      <c r="N33" s="3">
        <f t="shared" si="5"/>
        <v>7.5000000000000011E-2</v>
      </c>
      <c r="O33" s="4"/>
      <c r="P33" s="4"/>
    </row>
    <row r="34" spans="2:18" x14ac:dyDescent="0.25">
      <c r="B34" s="9"/>
      <c r="C34" s="9"/>
      <c r="E34" s="10"/>
      <c r="H34" s="12"/>
      <c r="I34" s="12"/>
      <c r="L34" s="83">
        <v>5</v>
      </c>
      <c r="M34" s="82">
        <v>1.4999999999999999E-2</v>
      </c>
      <c r="N34" s="3">
        <f t="shared" si="5"/>
        <v>9.0000000000000011E-2</v>
      </c>
      <c r="O34" s="4"/>
      <c r="P34" s="4"/>
    </row>
    <row r="35" spans="2:18" x14ac:dyDescent="0.25">
      <c r="B35" s="9"/>
      <c r="C35" s="9"/>
      <c r="E35" s="10"/>
      <c r="H35" s="12"/>
      <c r="I35" s="12"/>
      <c r="L35" s="83">
        <v>6</v>
      </c>
      <c r="M35" s="82">
        <v>1.4999999999999999E-2</v>
      </c>
      <c r="N35" s="3">
        <f t="shared" si="5"/>
        <v>0.10500000000000001</v>
      </c>
      <c r="O35" s="4"/>
      <c r="P35" s="4"/>
    </row>
    <row r="36" spans="2:18" ht="15.75" thickBot="1" x14ac:dyDescent="0.3">
      <c r="B36" s="9"/>
      <c r="C36" s="9"/>
      <c r="E36" s="10"/>
      <c r="H36" s="12"/>
      <c r="I36" s="12"/>
      <c r="L36" s="84">
        <v>7</v>
      </c>
      <c r="M36" s="85">
        <v>1.4999999999999999E-2</v>
      </c>
      <c r="N36" s="5">
        <f t="shared" si="5"/>
        <v>0.12000000000000001</v>
      </c>
      <c r="O36" s="4"/>
      <c r="P36" s="4"/>
    </row>
    <row r="37" spans="2:18" ht="16.5" thickTop="1" thickBot="1" x14ac:dyDescent="0.3">
      <c r="B37" s="9"/>
      <c r="C37" s="9"/>
      <c r="E37" s="10"/>
      <c r="H37" s="12"/>
      <c r="I37" s="12"/>
      <c r="J37" s="86"/>
    </row>
    <row r="38" spans="2:18" ht="77.25" customHeight="1" thickTop="1" x14ac:dyDescent="0.25">
      <c r="B38" s="9"/>
      <c r="C38" s="9"/>
      <c r="E38" s="10"/>
      <c r="H38" s="12"/>
      <c r="I38" s="12"/>
      <c r="J38" s="86"/>
      <c r="K38" s="87"/>
      <c r="L38" s="88" t="s">
        <v>8</v>
      </c>
      <c r="M38" s="89" t="s">
        <v>9</v>
      </c>
      <c r="N38" s="90" t="s">
        <v>10</v>
      </c>
      <c r="O38" s="91" t="s">
        <v>11</v>
      </c>
      <c r="P38" s="92" t="s">
        <v>12</v>
      </c>
      <c r="Q38" s="7"/>
      <c r="R38" s="7"/>
    </row>
    <row r="39" spans="2:18" x14ac:dyDescent="0.25">
      <c r="B39" s="9"/>
      <c r="C39" s="9"/>
      <c r="E39" s="10"/>
      <c r="H39" s="12"/>
      <c r="I39" s="12"/>
      <c r="J39" s="93" t="s">
        <v>13</v>
      </c>
      <c r="K39" s="93"/>
      <c r="L39" s="94">
        <v>1</v>
      </c>
      <c r="M39" s="118">
        <v>6</v>
      </c>
      <c r="N39" s="118">
        <v>0</v>
      </c>
      <c r="O39" s="119">
        <v>0</v>
      </c>
      <c r="P39" s="120">
        <v>6</v>
      </c>
      <c r="Q39" s="7"/>
      <c r="R39" s="7"/>
    </row>
    <row r="40" spans="2:18" x14ac:dyDescent="0.25">
      <c r="B40" s="9"/>
      <c r="C40" s="9"/>
      <c r="E40" s="10"/>
      <c r="H40" s="12"/>
      <c r="I40" s="12"/>
      <c r="J40" s="93" t="s">
        <v>14</v>
      </c>
      <c r="K40" s="93"/>
      <c r="L40" s="94">
        <v>2</v>
      </c>
      <c r="M40" s="118">
        <v>6.476</v>
      </c>
      <c r="N40" s="118">
        <v>0</v>
      </c>
      <c r="O40" s="119">
        <v>0.52400000000000002</v>
      </c>
      <c r="P40" s="120">
        <v>5</v>
      </c>
      <c r="Q40" s="7"/>
      <c r="R40" s="7"/>
    </row>
    <row r="41" spans="2:18" x14ac:dyDescent="0.25">
      <c r="B41" s="9"/>
      <c r="C41" s="9"/>
      <c r="E41" s="10"/>
      <c r="H41" s="12"/>
      <c r="I41" s="12"/>
      <c r="J41" s="93" t="s">
        <v>15</v>
      </c>
      <c r="K41" s="93"/>
      <c r="L41" s="94">
        <v>3</v>
      </c>
      <c r="M41" s="118">
        <v>6.476</v>
      </c>
      <c r="N41" s="118">
        <v>0</v>
      </c>
      <c r="O41" s="119">
        <v>1.524</v>
      </c>
      <c r="P41" s="120">
        <v>4</v>
      </c>
      <c r="Q41" s="7"/>
      <c r="R41" s="7"/>
    </row>
    <row r="42" spans="2:18" x14ac:dyDescent="0.25">
      <c r="B42" s="9"/>
      <c r="C42" s="9"/>
      <c r="E42" s="10"/>
      <c r="H42" s="12"/>
      <c r="I42" s="12"/>
      <c r="J42" s="93" t="s">
        <v>16</v>
      </c>
      <c r="K42" s="93"/>
      <c r="L42" s="94">
        <v>4</v>
      </c>
      <c r="M42" s="118">
        <v>6.476</v>
      </c>
      <c r="N42" s="118">
        <v>0</v>
      </c>
      <c r="O42" s="119">
        <v>2.524</v>
      </c>
      <c r="P42" s="120">
        <v>3</v>
      </c>
      <c r="Q42" s="7"/>
      <c r="R42" s="7"/>
    </row>
    <row r="43" spans="2:18" x14ac:dyDescent="0.25">
      <c r="B43" s="9"/>
      <c r="C43" s="9"/>
      <c r="E43" s="10"/>
      <c r="H43" s="12"/>
      <c r="I43" s="12"/>
      <c r="J43" s="93" t="s">
        <v>17</v>
      </c>
      <c r="K43" s="93"/>
      <c r="L43" s="94">
        <v>5</v>
      </c>
      <c r="M43" s="118">
        <v>6.476</v>
      </c>
      <c r="N43" s="118">
        <v>0</v>
      </c>
      <c r="O43" s="119">
        <v>3.524</v>
      </c>
      <c r="P43" s="120">
        <v>2</v>
      </c>
      <c r="Q43" s="7"/>
      <c r="R43" s="7"/>
    </row>
    <row r="44" spans="2:18" x14ac:dyDescent="0.25">
      <c r="B44" s="9"/>
      <c r="C44" s="9"/>
      <c r="E44" s="10"/>
      <c r="H44" s="12"/>
      <c r="I44" s="12"/>
      <c r="J44" s="93" t="s">
        <v>18</v>
      </c>
      <c r="K44" s="93"/>
      <c r="L44" s="94">
        <v>6</v>
      </c>
      <c r="M44" s="118">
        <v>6.476</v>
      </c>
      <c r="N44" s="118">
        <v>0</v>
      </c>
      <c r="O44" s="119">
        <v>4.524</v>
      </c>
      <c r="P44" s="120">
        <v>1</v>
      </c>
      <c r="Q44" s="7"/>
      <c r="R44" s="7"/>
    </row>
    <row r="45" spans="2:18" x14ac:dyDescent="0.25">
      <c r="B45" s="9"/>
      <c r="C45" s="9"/>
      <c r="E45" s="10"/>
      <c r="H45" s="12"/>
      <c r="I45" s="12"/>
      <c r="J45" s="93" t="s">
        <v>19</v>
      </c>
      <c r="K45" s="93"/>
      <c r="L45" s="94">
        <v>7</v>
      </c>
      <c r="M45" s="118">
        <v>0</v>
      </c>
      <c r="N45" s="118">
        <v>6.476</v>
      </c>
      <c r="O45" s="119">
        <v>0</v>
      </c>
      <c r="P45" s="120">
        <v>5.524</v>
      </c>
      <c r="Q45" s="7"/>
      <c r="R45" s="7"/>
    </row>
    <row r="46" spans="2:18" x14ac:dyDescent="0.25">
      <c r="B46" s="9"/>
      <c r="C46" s="9"/>
      <c r="E46" s="10"/>
      <c r="H46" s="12"/>
      <c r="I46" s="12"/>
      <c r="J46" s="93" t="s">
        <v>20</v>
      </c>
      <c r="K46" s="93"/>
      <c r="L46" s="94">
        <v>8</v>
      </c>
      <c r="M46" s="118">
        <v>1</v>
      </c>
      <c r="N46" s="118">
        <v>5.476</v>
      </c>
      <c r="O46" s="119">
        <v>0</v>
      </c>
      <c r="P46" s="120">
        <v>5.524</v>
      </c>
      <c r="Q46" s="7"/>
      <c r="R46" s="7"/>
    </row>
    <row r="47" spans="2:18" x14ac:dyDescent="0.25">
      <c r="B47" s="9"/>
      <c r="C47" s="9"/>
      <c r="E47" s="10"/>
      <c r="H47" s="12"/>
      <c r="I47" s="12"/>
      <c r="J47" s="93" t="s">
        <v>21</v>
      </c>
      <c r="K47" s="93"/>
      <c r="L47" s="94">
        <v>9</v>
      </c>
      <c r="M47" s="118">
        <v>2</v>
      </c>
      <c r="N47" s="118">
        <v>4.476</v>
      </c>
      <c r="O47" s="119">
        <v>0</v>
      </c>
      <c r="P47" s="120">
        <v>5.524</v>
      </c>
      <c r="Q47" s="7"/>
      <c r="R47" s="7"/>
    </row>
    <row r="48" spans="2:18" x14ac:dyDescent="0.25">
      <c r="B48" s="9"/>
      <c r="C48" s="9"/>
      <c r="E48" s="10"/>
      <c r="H48" s="12"/>
      <c r="I48" s="12"/>
      <c r="J48" s="93" t="s">
        <v>22</v>
      </c>
      <c r="K48" s="93"/>
      <c r="L48" s="94">
        <v>10</v>
      </c>
      <c r="M48" s="118">
        <v>3</v>
      </c>
      <c r="N48" s="118">
        <v>3.476</v>
      </c>
      <c r="O48" s="119">
        <v>0</v>
      </c>
      <c r="P48" s="120">
        <v>5.524</v>
      </c>
      <c r="Q48" s="7"/>
      <c r="R48" s="7"/>
    </row>
    <row r="49" spans="2:18" x14ac:dyDescent="0.25">
      <c r="B49" s="9"/>
      <c r="C49" s="9"/>
      <c r="E49" s="10"/>
      <c r="H49" s="12"/>
      <c r="I49" s="12"/>
      <c r="J49" s="93" t="s">
        <v>23</v>
      </c>
      <c r="K49" s="93"/>
      <c r="L49" s="94">
        <v>11</v>
      </c>
      <c r="M49" s="118">
        <v>4</v>
      </c>
      <c r="N49" s="118">
        <v>2.476</v>
      </c>
      <c r="O49" s="119">
        <v>0</v>
      </c>
      <c r="P49" s="120">
        <v>5.524</v>
      </c>
      <c r="Q49" s="7"/>
      <c r="R49" s="7"/>
    </row>
    <row r="50" spans="2:18" ht="15.75" thickBot="1" x14ac:dyDescent="0.3">
      <c r="B50" s="9"/>
      <c r="C50" s="9"/>
      <c r="E50" s="10"/>
      <c r="H50" s="12"/>
      <c r="I50" s="12"/>
      <c r="J50" s="93" t="s">
        <v>24</v>
      </c>
      <c r="K50" s="93"/>
      <c r="L50" s="95">
        <v>12</v>
      </c>
      <c r="M50" s="121">
        <v>5</v>
      </c>
      <c r="N50" s="121">
        <v>1.476</v>
      </c>
      <c r="O50" s="122">
        <v>0</v>
      </c>
      <c r="P50" s="123">
        <v>5.524</v>
      </c>
      <c r="Q50" s="7"/>
      <c r="R50" s="7"/>
    </row>
    <row r="51" spans="2:18" ht="15.75" thickTop="1" x14ac:dyDescent="0.25">
      <c r="B51" s="9"/>
      <c r="C51" s="9"/>
      <c r="E51" s="10"/>
      <c r="H51" s="12"/>
      <c r="I51" s="12"/>
      <c r="J51" s="86"/>
    </row>
    <row r="52" spans="2:18" x14ac:dyDescent="0.25">
      <c r="B52" s="9"/>
      <c r="C52" s="9"/>
      <c r="E52" s="10"/>
      <c r="H52" s="12"/>
      <c r="I52" s="12"/>
      <c r="J52" s="13"/>
      <c r="K52" s="14"/>
    </row>
    <row r="53" spans="2:18" x14ac:dyDescent="0.25">
      <c r="B53" s="9"/>
      <c r="C53" s="9"/>
      <c r="E53" s="10"/>
      <c r="H53" s="12"/>
      <c r="I53" s="12"/>
      <c r="J53" s="13"/>
      <c r="K53" s="14"/>
    </row>
    <row r="54" spans="2:18" x14ac:dyDescent="0.25">
      <c r="B54" s="9"/>
      <c r="C54" s="9"/>
      <c r="E54" s="10"/>
      <c r="H54" s="12"/>
      <c r="I54" s="12"/>
      <c r="J54" s="13"/>
      <c r="K54" s="14"/>
    </row>
    <row r="55" spans="2:18" x14ac:dyDescent="0.25">
      <c r="B55" s="9"/>
      <c r="C55" s="9"/>
      <c r="E55" s="10"/>
      <c r="H55" s="12"/>
      <c r="I55" s="12"/>
      <c r="J55" s="13"/>
      <c r="K55" s="14"/>
    </row>
  </sheetData>
  <mergeCells count="9">
    <mergeCell ref="A1:Q1"/>
    <mergeCell ref="L27:N27"/>
    <mergeCell ref="A6:D6"/>
    <mergeCell ref="F6:N6"/>
    <mergeCell ref="Q6:R6"/>
    <mergeCell ref="N5:R5"/>
    <mergeCell ref="N3:R3"/>
    <mergeCell ref="N4:R4"/>
    <mergeCell ref="A2:Q2"/>
  </mergeCells>
  <phoneticPr fontId="0" type="noConversion"/>
  <printOptions horizontalCentered="1"/>
  <pageMargins left="0" right="0" top="0.85" bottom="0.25" header="0" footer="0"/>
  <pageSetup scale="79" fitToHeight="20" orientation="landscape" r:id="rId1"/>
  <headerFooter alignWithMargins="0">
    <oddFooter>&amp;L&amp;"Arial Narrow,Regular"&amp;6&amp;Z&amp;F\&amp;A&amp;C&amp;"Arial Narrow,Regular"&amp;8Page &amp;P of &amp;N&amp;R&amp;"Arial Narrow,Regular"&amp;8&amp;D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">
    <pageSetUpPr fitToPage="1"/>
  </sheetPr>
  <dimension ref="A1:R59"/>
  <sheetViews>
    <sheetView zoomScale="95" zoomScaleNormal="95" workbookViewId="0">
      <pane ySplit="7" topLeftCell="A8" activePane="bottomLeft" state="frozen"/>
      <selection pane="bottomLeft" activeCell="L10" sqref="L10"/>
    </sheetView>
  </sheetViews>
  <sheetFormatPr defaultRowHeight="15" x14ac:dyDescent="0.25"/>
  <cols>
    <col min="1" max="1" width="7.42578125" style="8" customWidth="1"/>
    <col min="2" max="2" width="6.42578125" style="8" customWidth="1"/>
    <col min="3" max="3" width="8.140625" style="8" bestFit="1" customWidth="1"/>
    <col min="4" max="4" width="19.140625" style="8" customWidth="1"/>
    <col min="5" max="5" width="13.140625" style="7" customWidth="1"/>
    <col min="6" max="6" width="12" style="69" customWidth="1"/>
    <col min="7" max="7" width="13.42578125" style="69" customWidth="1"/>
    <col min="8" max="8" width="5.28515625" style="96" customWidth="1"/>
    <col min="9" max="9" width="5" style="96" customWidth="1"/>
    <col min="10" max="10" width="11" style="74" bestFit="1" customWidth="1"/>
    <col min="11" max="11" width="3.7109375" style="75" bestFit="1" customWidth="1"/>
    <col min="12" max="12" width="12.28515625" style="15" bestFit="1" customWidth="1"/>
    <col min="13" max="13" width="11.85546875" style="15" bestFit="1" customWidth="1"/>
    <col min="14" max="14" width="13.5703125" style="15" bestFit="1" customWidth="1"/>
    <col min="15" max="15" width="12.85546875" style="15" bestFit="1" customWidth="1"/>
    <col min="16" max="16" width="11.7109375" style="15" bestFit="1" customWidth="1"/>
    <col min="17" max="17" width="24.28515625" style="15" customWidth="1"/>
    <col min="18" max="18" width="11.42578125" style="15" customWidth="1"/>
    <col min="19" max="16384" width="9.140625" style="7"/>
  </cols>
  <sheetData>
    <row r="1" spans="1:18" ht="18" customHeight="1" x14ac:dyDescent="0.25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6"/>
    </row>
    <row r="2" spans="1:18" ht="18" customHeight="1" x14ac:dyDescent="0.2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04"/>
    </row>
    <row r="3" spans="1:18" ht="12.75" customHeight="1" x14ac:dyDescent="0.25">
      <c r="B3" s="9"/>
      <c r="C3" s="9"/>
      <c r="E3" s="10"/>
      <c r="F3" s="11"/>
      <c r="G3" s="11"/>
      <c r="H3" s="12"/>
      <c r="I3" s="12"/>
      <c r="J3" s="13"/>
      <c r="K3" s="14"/>
      <c r="M3" s="16"/>
      <c r="N3" s="133"/>
      <c r="O3" s="133"/>
      <c r="P3" s="133"/>
      <c r="Q3" s="134"/>
      <c r="R3" s="134"/>
    </row>
    <row r="4" spans="1:18" ht="12.75" customHeight="1" thickBot="1" x14ac:dyDescent="0.3">
      <c r="B4" s="9"/>
      <c r="C4" s="9"/>
      <c r="E4" s="10"/>
      <c r="F4" s="11"/>
      <c r="G4" s="11"/>
      <c r="H4" s="12"/>
      <c r="I4" s="12"/>
      <c r="J4" s="17"/>
      <c r="K4" s="14"/>
      <c r="M4" s="16"/>
      <c r="N4" s="133"/>
      <c r="O4" s="133"/>
      <c r="P4" s="133"/>
      <c r="Q4" s="134"/>
      <c r="R4" s="134"/>
    </row>
    <row r="5" spans="1:18" ht="14.25" customHeight="1" thickBot="1" x14ac:dyDescent="0.3">
      <c r="A5" s="18"/>
      <c r="B5" s="19"/>
      <c r="C5" s="20"/>
      <c r="D5" s="98" t="s">
        <v>55</v>
      </c>
      <c r="E5" s="99"/>
      <c r="F5" s="100">
        <v>1</v>
      </c>
      <c r="G5" s="101">
        <v>1044</v>
      </c>
      <c r="H5" s="1"/>
      <c r="I5" s="12"/>
      <c r="J5" s="21"/>
      <c r="K5" s="14"/>
      <c r="N5" s="133"/>
      <c r="O5" s="133"/>
      <c r="P5" s="133"/>
      <c r="Q5" s="133"/>
      <c r="R5" s="133"/>
    </row>
    <row r="6" spans="1:18" ht="16.5" thickTop="1" thickBot="1" x14ac:dyDescent="0.3">
      <c r="A6" s="128"/>
      <c r="B6" s="128"/>
      <c r="C6" s="128"/>
      <c r="D6" s="129"/>
      <c r="E6" s="97"/>
      <c r="F6" s="130" t="s">
        <v>44</v>
      </c>
      <c r="G6" s="130"/>
      <c r="H6" s="128"/>
      <c r="I6" s="128"/>
      <c r="J6" s="128"/>
      <c r="K6" s="128"/>
      <c r="L6" s="128"/>
      <c r="M6" s="128"/>
      <c r="N6" s="128"/>
      <c r="O6" s="22"/>
      <c r="P6" s="23"/>
      <c r="Q6" s="131"/>
      <c r="R6" s="132"/>
    </row>
    <row r="7" spans="1:18" s="34" customFormat="1" ht="122.25" x14ac:dyDescent="0.25">
      <c r="A7" s="24" t="s">
        <v>25</v>
      </c>
      <c r="B7" s="25" t="s">
        <v>26</v>
      </c>
      <c r="C7" s="25" t="s">
        <v>0</v>
      </c>
      <c r="D7" s="25" t="s">
        <v>1</v>
      </c>
      <c r="E7" s="25" t="s">
        <v>43</v>
      </c>
      <c r="F7" s="26" t="s">
        <v>33</v>
      </c>
      <c r="G7" s="26" t="s">
        <v>60</v>
      </c>
      <c r="H7" s="27" t="s">
        <v>34</v>
      </c>
      <c r="I7" s="28" t="s">
        <v>35</v>
      </c>
      <c r="J7" s="29" t="s">
        <v>2</v>
      </c>
      <c r="K7" s="28" t="s">
        <v>36</v>
      </c>
      <c r="L7" s="30" t="s">
        <v>37</v>
      </c>
      <c r="M7" s="30" t="s">
        <v>38</v>
      </c>
      <c r="N7" s="31" t="s">
        <v>39</v>
      </c>
      <c r="O7" s="31" t="s">
        <v>40</v>
      </c>
      <c r="P7" s="31" t="s">
        <v>42</v>
      </c>
      <c r="Q7" s="32" t="s">
        <v>28</v>
      </c>
      <c r="R7" s="33"/>
    </row>
    <row r="8" spans="1:18" x14ac:dyDescent="0.25">
      <c r="A8" s="110">
        <v>402030</v>
      </c>
      <c r="B8" s="110" t="s">
        <v>27</v>
      </c>
      <c r="C8" s="111" t="s">
        <v>51</v>
      </c>
      <c r="D8" s="111" t="s">
        <v>52</v>
      </c>
      <c r="E8" s="112">
        <v>1</v>
      </c>
      <c r="F8" s="109">
        <f t="shared" ref="F8:F17" si="0">+ROUND(((G8-($G$5/2088))/$F$5),6)</f>
        <v>9.5</v>
      </c>
      <c r="G8" s="113">
        <v>10</v>
      </c>
      <c r="H8" s="114">
        <v>0</v>
      </c>
      <c r="I8" s="114">
        <v>0</v>
      </c>
      <c r="J8" s="115">
        <v>41547</v>
      </c>
      <c r="K8" s="116">
        <v>9</v>
      </c>
      <c r="L8" s="42">
        <f>ROUND((+E8*6.455*F8*173.33)+(+E8*5.545*G8*173.33),2)</f>
        <v>20240.18</v>
      </c>
      <c r="M8" s="43">
        <f>ROUND(IF(K8="",(F8*VLOOKUP(H8,$L$32:$N$40,3)*173.33*E8*6.455)+(G8*VLOOKUP(H8,$L$32:$N$40,3)*173.33*E8*5.545),(F8*VLOOKUP(H8,$L$32:$N$40,3)*VLOOKUP(K8,$L$43:$P$54,2)*E8*173.33)+(F8*VLOOKUP(I8,$L$32:$N$40,3)*VLOOKUP(K8,$L$43:$P$54,3)*E8*173.33)+(G8*VLOOKUP(H8,$L$32:$N$40,3)*VLOOKUP(K8,$L$43:$P$54,4)*E8*173.33)+(G8*VLOOKUP(I8,$L$32:$N$40,3)*VLOOKUP(K8,$L$43:$P$54,5)*E8*173.33)),2)</f>
        <v>0</v>
      </c>
      <c r="N8" s="42">
        <f t="shared" ref="N8:N13" si="1">+L8+M8</f>
        <v>20240.18</v>
      </c>
      <c r="O8" s="117">
        <v>32250.59</v>
      </c>
      <c r="P8" s="108">
        <f t="shared" ref="P8:P13" si="2">O8-N8</f>
        <v>12010.41</v>
      </c>
      <c r="Q8" s="42"/>
      <c r="R8" s="48"/>
    </row>
    <row r="9" spans="1:18" x14ac:dyDescent="0.25">
      <c r="A9" s="110"/>
      <c r="B9" s="110"/>
      <c r="C9" s="111"/>
      <c r="D9" s="111"/>
      <c r="E9" s="112"/>
      <c r="F9" s="109">
        <f t="shared" si="0"/>
        <v>9.5</v>
      </c>
      <c r="G9" s="113">
        <v>10</v>
      </c>
      <c r="H9" s="114">
        <v>0</v>
      </c>
      <c r="I9" s="114">
        <v>0</v>
      </c>
      <c r="J9" s="115"/>
      <c r="K9" s="116"/>
      <c r="L9" s="42">
        <f t="shared" ref="L9:L17" si="3">ROUND((+E9*6.455*F9*173.33)+(+E9*5.545*G9*173.33),2)</f>
        <v>0</v>
      </c>
      <c r="M9" s="43">
        <f t="shared" ref="M9:M17" si="4">ROUND(IF(K9="",(F9*VLOOKUP(H9,$L$32:$N$40,3)*173.33*E9*6.455)+(G9*VLOOKUP(H9,$L$32:$N$40,3)*173.33*E9*5.545),(F9*VLOOKUP(H9,$L$32:$N$40,3)*VLOOKUP(K9,$L$43:$P$54,2)*E9*173.33)+(F9*VLOOKUP(I9,$L$32:$N$40,3)*VLOOKUP(K9,$L$43:$P$54,3)*E9*173.33)+(G9*VLOOKUP(H9,$L$32:$N$40,3)*VLOOKUP(K9,$L$43:$P$54,4)*E9*173.33)+(G9*VLOOKUP(I9,$L$32:$N$40,3)*VLOOKUP(K9,$L$43:$P$54,5)*E9*173.33)),2)</f>
        <v>0</v>
      </c>
      <c r="N9" s="42">
        <f t="shared" si="1"/>
        <v>0</v>
      </c>
      <c r="O9" s="117"/>
      <c r="P9" s="108">
        <f t="shared" si="2"/>
        <v>0</v>
      </c>
      <c r="Q9" s="42"/>
      <c r="R9" s="48"/>
    </row>
    <row r="10" spans="1:18" x14ac:dyDescent="0.25">
      <c r="A10" s="110"/>
      <c r="B10" s="110"/>
      <c r="C10" s="111"/>
      <c r="D10" s="111"/>
      <c r="E10" s="112"/>
      <c r="F10" s="109">
        <f t="shared" si="0"/>
        <v>9.5</v>
      </c>
      <c r="G10" s="113">
        <v>10</v>
      </c>
      <c r="H10" s="114">
        <v>0</v>
      </c>
      <c r="I10" s="114">
        <v>0</v>
      </c>
      <c r="J10" s="115"/>
      <c r="K10" s="116"/>
      <c r="L10" s="42">
        <f t="shared" si="3"/>
        <v>0</v>
      </c>
      <c r="M10" s="43">
        <f t="shared" si="4"/>
        <v>0</v>
      </c>
      <c r="N10" s="42">
        <f t="shared" si="1"/>
        <v>0</v>
      </c>
      <c r="O10" s="117"/>
      <c r="P10" s="108">
        <f t="shared" si="2"/>
        <v>0</v>
      </c>
      <c r="Q10" s="42"/>
      <c r="R10" s="48"/>
    </row>
    <row r="11" spans="1:18" x14ac:dyDescent="0.25">
      <c r="A11" s="110"/>
      <c r="B11" s="110"/>
      <c r="C11" s="111"/>
      <c r="D11" s="111"/>
      <c r="E11" s="112"/>
      <c r="F11" s="109">
        <f t="shared" si="0"/>
        <v>9.5</v>
      </c>
      <c r="G11" s="113">
        <v>10</v>
      </c>
      <c r="H11" s="114">
        <v>0</v>
      </c>
      <c r="I11" s="114">
        <v>0</v>
      </c>
      <c r="J11" s="115"/>
      <c r="K11" s="116"/>
      <c r="L11" s="42">
        <f t="shared" si="3"/>
        <v>0</v>
      </c>
      <c r="M11" s="43">
        <f t="shared" si="4"/>
        <v>0</v>
      </c>
      <c r="N11" s="42">
        <f t="shared" si="1"/>
        <v>0</v>
      </c>
      <c r="O11" s="117"/>
      <c r="P11" s="108">
        <f t="shared" si="2"/>
        <v>0</v>
      </c>
      <c r="Q11" s="42"/>
      <c r="R11" s="48"/>
    </row>
    <row r="12" spans="1:18" x14ac:dyDescent="0.25">
      <c r="A12" s="110"/>
      <c r="B12" s="110"/>
      <c r="C12" s="111"/>
      <c r="D12" s="111"/>
      <c r="E12" s="112"/>
      <c r="F12" s="109">
        <f t="shared" si="0"/>
        <v>9.5</v>
      </c>
      <c r="G12" s="113">
        <v>10</v>
      </c>
      <c r="H12" s="114">
        <v>0</v>
      </c>
      <c r="I12" s="114">
        <v>0</v>
      </c>
      <c r="J12" s="115"/>
      <c r="K12" s="116"/>
      <c r="L12" s="42">
        <f t="shared" si="3"/>
        <v>0</v>
      </c>
      <c r="M12" s="43">
        <f t="shared" si="4"/>
        <v>0</v>
      </c>
      <c r="N12" s="42">
        <f t="shared" si="1"/>
        <v>0</v>
      </c>
      <c r="O12" s="117"/>
      <c r="P12" s="108">
        <f t="shared" si="2"/>
        <v>0</v>
      </c>
      <c r="Q12" s="42"/>
      <c r="R12" s="48"/>
    </row>
    <row r="13" spans="1:18" x14ac:dyDescent="0.25">
      <c r="A13" s="110"/>
      <c r="B13" s="110"/>
      <c r="C13" s="111"/>
      <c r="D13" s="111"/>
      <c r="E13" s="112"/>
      <c r="F13" s="109">
        <f t="shared" si="0"/>
        <v>9.5</v>
      </c>
      <c r="G13" s="113">
        <v>10</v>
      </c>
      <c r="H13" s="114">
        <v>0</v>
      </c>
      <c r="I13" s="114">
        <v>0</v>
      </c>
      <c r="J13" s="115"/>
      <c r="K13" s="116"/>
      <c r="L13" s="42">
        <f t="shared" si="3"/>
        <v>0</v>
      </c>
      <c r="M13" s="43">
        <f t="shared" si="4"/>
        <v>0</v>
      </c>
      <c r="N13" s="42">
        <f t="shared" si="1"/>
        <v>0</v>
      </c>
      <c r="O13" s="117"/>
      <c r="P13" s="108">
        <f t="shared" si="2"/>
        <v>0</v>
      </c>
      <c r="Q13" s="42"/>
      <c r="R13" s="48"/>
    </row>
    <row r="14" spans="1:18" x14ac:dyDescent="0.25">
      <c r="A14" s="110"/>
      <c r="B14" s="110"/>
      <c r="C14" s="111"/>
      <c r="D14" s="111"/>
      <c r="E14" s="112"/>
      <c r="F14" s="109">
        <f t="shared" si="0"/>
        <v>9.5</v>
      </c>
      <c r="G14" s="113">
        <v>10</v>
      </c>
      <c r="H14" s="114">
        <v>0</v>
      </c>
      <c r="I14" s="114">
        <v>0</v>
      </c>
      <c r="J14" s="115"/>
      <c r="K14" s="116"/>
      <c r="L14" s="42">
        <f t="shared" si="3"/>
        <v>0</v>
      </c>
      <c r="M14" s="43">
        <f t="shared" si="4"/>
        <v>0</v>
      </c>
      <c r="N14" s="42">
        <f t="shared" ref="N14:N17" si="5">+L14+M14</f>
        <v>0</v>
      </c>
      <c r="O14" s="117"/>
      <c r="P14" s="108">
        <f t="shared" ref="P14:P17" si="6">O14-N14</f>
        <v>0</v>
      </c>
      <c r="Q14" s="42"/>
      <c r="R14" s="48"/>
    </row>
    <row r="15" spans="1:18" x14ac:dyDescent="0.25">
      <c r="A15" s="110"/>
      <c r="B15" s="110"/>
      <c r="C15" s="111"/>
      <c r="D15" s="111"/>
      <c r="E15" s="112"/>
      <c r="F15" s="109">
        <f t="shared" si="0"/>
        <v>9.5</v>
      </c>
      <c r="G15" s="113">
        <v>10</v>
      </c>
      <c r="H15" s="114">
        <v>0</v>
      </c>
      <c r="I15" s="114">
        <v>0</v>
      </c>
      <c r="J15" s="115"/>
      <c r="K15" s="116"/>
      <c r="L15" s="42">
        <f t="shared" si="3"/>
        <v>0</v>
      </c>
      <c r="M15" s="43">
        <f t="shared" si="4"/>
        <v>0</v>
      </c>
      <c r="N15" s="42">
        <f t="shared" si="5"/>
        <v>0</v>
      </c>
      <c r="O15" s="117"/>
      <c r="P15" s="108">
        <f t="shared" si="6"/>
        <v>0</v>
      </c>
      <c r="Q15" s="42"/>
      <c r="R15" s="48"/>
    </row>
    <row r="16" spans="1:18" x14ac:dyDescent="0.25">
      <c r="A16" s="110"/>
      <c r="B16" s="110"/>
      <c r="C16" s="111"/>
      <c r="D16" s="111"/>
      <c r="E16" s="112"/>
      <c r="F16" s="109">
        <f t="shared" si="0"/>
        <v>9.5</v>
      </c>
      <c r="G16" s="113">
        <v>10</v>
      </c>
      <c r="H16" s="114">
        <v>0</v>
      </c>
      <c r="I16" s="114">
        <v>0</v>
      </c>
      <c r="J16" s="115"/>
      <c r="K16" s="116"/>
      <c r="L16" s="42">
        <f t="shared" si="3"/>
        <v>0</v>
      </c>
      <c r="M16" s="43">
        <f t="shared" si="4"/>
        <v>0</v>
      </c>
      <c r="N16" s="42">
        <f t="shared" si="5"/>
        <v>0</v>
      </c>
      <c r="O16" s="117"/>
      <c r="P16" s="108">
        <f t="shared" si="6"/>
        <v>0</v>
      </c>
      <c r="Q16" s="42"/>
      <c r="R16" s="48"/>
    </row>
    <row r="17" spans="1:18" x14ac:dyDescent="0.25">
      <c r="A17" s="110"/>
      <c r="B17" s="110"/>
      <c r="C17" s="111"/>
      <c r="D17" s="111"/>
      <c r="E17" s="112"/>
      <c r="F17" s="109">
        <f t="shared" si="0"/>
        <v>9.5</v>
      </c>
      <c r="G17" s="113">
        <v>10</v>
      </c>
      <c r="H17" s="114">
        <v>0</v>
      </c>
      <c r="I17" s="114">
        <v>0</v>
      </c>
      <c r="J17" s="115"/>
      <c r="K17" s="116"/>
      <c r="L17" s="42">
        <f t="shared" si="3"/>
        <v>0</v>
      </c>
      <c r="M17" s="43">
        <f t="shared" si="4"/>
        <v>0</v>
      </c>
      <c r="N17" s="42">
        <f t="shared" si="5"/>
        <v>0</v>
      </c>
      <c r="O17" s="117"/>
      <c r="P17" s="108">
        <f t="shared" si="6"/>
        <v>0</v>
      </c>
      <c r="Q17" s="42"/>
      <c r="R17" s="48"/>
    </row>
    <row r="18" spans="1:18" ht="15.75" thickBot="1" x14ac:dyDescent="0.3">
      <c r="A18" s="49"/>
      <c r="B18" s="50"/>
      <c r="C18" s="50"/>
      <c r="D18" s="51"/>
      <c r="E18" s="52">
        <f>SUM(E8:E17)</f>
        <v>1</v>
      </c>
      <c r="F18" s="53"/>
      <c r="G18" s="53"/>
      <c r="H18" s="54"/>
      <c r="I18" s="54"/>
      <c r="J18" s="55"/>
      <c r="K18" s="56"/>
      <c r="L18" s="57">
        <f>SUM(L8:L17)</f>
        <v>20240.18</v>
      </c>
      <c r="M18" s="57">
        <f>SUM(M8:M17)</f>
        <v>0</v>
      </c>
      <c r="N18" s="58">
        <f>SUM(N8:N17)</f>
        <v>20240.18</v>
      </c>
      <c r="O18" s="58">
        <f>SUM(O8:O17)</f>
        <v>32250.59</v>
      </c>
      <c r="P18" s="59">
        <f>SUM(P8:P17)</f>
        <v>12010.41</v>
      </c>
      <c r="Q18" s="60"/>
      <c r="R18" s="2"/>
    </row>
    <row r="19" spans="1:18" x14ac:dyDescent="0.25">
      <c r="A19" s="61"/>
      <c r="B19" s="62"/>
      <c r="C19" s="62"/>
      <c r="D19" s="61"/>
      <c r="E19" s="61"/>
      <c r="F19" s="63"/>
      <c r="G19" s="63"/>
      <c r="H19" s="64"/>
      <c r="I19" s="65"/>
      <c r="J19" s="66"/>
      <c r="K19" s="67"/>
      <c r="L19" s="48"/>
      <c r="M19" s="48"/>
      <c r="N19" s="48"/>
      <c r="O19" s="48"/>
      <c r="P19" s="48"/>
      <c r="Q19" s="48"/>
      <c r="R19" s="48"/>
    </row>
    <row r="20" spans="1:18" ht="13.5" customHeight="1" x14ac:dyDescent="0.25">
      <c r="A20" s="103" t="s">
        <v>61</v>
      </c>
      <c r="B20" s="62"/>
      <c r="C20" s="62"/>
      <c r="D20" s="62"/>
      <c r="E20" s="61"/>
      <c r="F20" s="61"/>
      <c r="G20" s="61"/>
      <c r="H20" s="68"/>
      <c r="I20" s="65"/>
      <c r="J20" s="66"/>
      <c r="K20" s="67"/>
      <c r="L20" s="48"/>
      <c r="M20" s="48"/>
      <c r="N20" s="48"/>
      <c r="O20" s="48"/>
      <c r="P20" s="48"/>
      <c r="Q20" s="48"/>
      <c r="R20" s="48"/>
    </row>
    <row r="21" spans="1:18" ht="13.5" customHeight="1" x14ac:dyDescent="0.25">
      <c r="B21" s="9"/>
      <c r="C21" s="9"/>
      <c r="D21" s="9"/>
      <c r="E21" s="8"/>
      <c r="F21" s="8"/>
      <c r="G21" s="8"/>
      <c r="H21" s="69"/>
      <c r="I21" s="65"/>
      <c r="J21" s="66"/>
      <c r="K21" s="67"/>
      <c r="L21" s="48"/>
      <c r="M21" s="48"/>
      <c r="N21" s="48"/>
      <c r="O21" s="48"/>
      <c r="P21" s="48"/>
      <c r="Q21" s="48"/>
      <c r="R21" s="48"/>
    </row>
    <row r="22" spans="1:18" ht="13.5" customHeight="1" x14ac:dyDescent="0.25">
      <c r="A22" s="8" t="s">
        <v>48</v>
      </c>
      <c r="B22" s="9"/>
      <c r="C22" s="9"/>
      <c r="D22" s="9"/>
      <c r="E22" s="8"/>
      <c r="F22" s="8"/>
      <c r="G22" s="8"/>
      <c r="H22" s="69"/>
      <c r="I22" s="65"/>
      <c r="J22" s="66"/>
      <c r="K22" s="67"/>
      <c r="L22" s="48"/>
      <c r="M22" s="48"/>
      <c r="N22" s="48"/>
      <c r="O22" s="48"/>
      <c r="P22" s="48"/>
      <c r="Q22" s="48"/>
      <c r="R22" s="48"/>
    </row>
    <row r="23" spans="1:18" ht="13.5" customHeight="1" x14ac:dyDescent="0.25">
      <c r="A23" s="70" t="s">
        <v>49</v>
      </c>
      <c r="B23" s="9"/>
      <c r="C23" s="9"/>
      <c r="D23" s="9"/>
      <c r="E23" s="8"/>
      <c r="F23" s="8"/>
      <c r="G23" s="8"/>
      <c r="H23" s="69"/>
      <c r="I23" s="65"/>
      <c r="J23" s="66"/>
      <c r="K23" s="67"/>
      <c r="L23" s="48"/>
      <c r="M23" s="48"/>
      <c r="N23" s="48"/>
      <c r="O23" s="48"/>
      <c r="P23" s="48"/>
      <c r="Q23" s="48"/>
      <c r="R23" s="48"/>
    </row>
    <row r="24" spans="1:18" x14ac:dyDescent="0.25">
      <c r="A24" s="70" t="s">
        <v>50</v>
      </c>
      <c r="B24" s="9"/>
      <c r="C24" s="9"/>
      <c r="D24" s="9"/>
      <c r="E24" s="8"/>
      <c r="F24" s="8"/>
      <c r="G24" s="8"/>
      <c r="H24" s="69"/>
      <c r="I24" s="65"/>
      <c r="J24" s="66"/>
      <c r="K24" s="67"/>
      <c r="L24" s="48"/>
      <c r="M24" s="48"/>
      <c r="N24" s="48"/>
      <c r="O24" s="48"/>
      <c r="P24" s="48"/>
      <c r="Q24" s="48"/>
      <c r="R24" s="48"/>
    </row>
    <row r="25" spans="1:18" x14ac:dyDescent="0.25">
      <c r="B25" s="9"/>
      <c r="C25" s="9"/>
      <c r="D25" s="9"/>
      <c r="E25" s="8"/>
      <c r="F25" s="8"/>
      <c r="G25" s="8"/>
      <c r="H25" s="69"/>
      <c r="I25" s="65"/>
      <c r="J25" s="66"/>
      <c r="K25" s="67"/>
      <c r="L25" s="48"/>
      <c r="M25" s="48"/>
      <c r="N25" s="48"/>
      <c r="O25" s="48"/>
      <c r="P25" s="48"/>
      <c r="Q25" s="48"/>
      <c r="R25" s="48"/>
    </row>
    <row r="26" spans="1:18" x14ac:dyDescent="0.25">
      <c r="A26" s="71" t="s">
        <v>45</v>
      </c>
      <c r="B26" s="9"/>
      <c r="C26" s="9"/>
      <c r="D26" s="9"/>
      <c r="E26" s="8"/>
      <c r="F26" s="8"/>
      <c r="G26" s="8"/>
      <c r="H26" s="69"/>
      <c r="I26" s="65"/>
      <c r="J26" s="66"/>
      <c r="K26" s="67"/>
      <c r="L26" s="48"/>
      <c r="M26" s="48"/>
      <c r="N26" s="48"/>
      <c r="O26" s="48"/>
      <c r="P26" s="48"/>
      <c r="Q26" s="48"/>
      <c r="R26" s="48"/>
    </row>
    <row r="27" spans="1:18" x14ac:dyDescent="0.25">
      <c r="A27" s="70" t="s">
        <v>46</v>
      </c>
      <c r="B27" s="9"/>
      <c r="C27" s="9"/>
      <c r="D27" s="9"/>
      <c r="E27" s="8"/>
      <c r="F27" s="8"/>
      <c r="G27" s="8"/>
      <c r="H27" s="69"/>
      <c r="I27" s="65"/>
      <c r="J27" s="66"/>
      <c r="K27" s="67"/>
      <c r="L27" s="48"/>
      <c r="M27" s="48"/>
      <c r="N27" s="48"/>
      <c r="O27" s="48"/>
      <c r="P27" s="48"/>
      <c r="Q27" s="48"/>
      <c r="R27" s="48"/>
    </row>
    <row r="28" spans="1:18" x14ac:dyDescent="0.25">
      <c r="A28" s="61"/>
      <c r="B28" s="62"/>
      <c r="C28" s="62"/>
      <c r="D28" s="61"/>
      <c r="E28" s="61"/>
      <c r="F28" s="63"/>
      <c r="G28" s="63"/>
      <c r="H28" s="64"/>
      <c r="I28" s="65"/>
      <c r="J28" s="66"/>
      <c r="K28" s="67"/>
      <c r="L28" s="48"/>
      <c r="M28" s="48"/>
      <c r="N28" s="48"/>
      <c r="O28" s="48"/>
      <c r="P28" s="48"/>
      <c r="Q28" s="48"/>
      <c r="R28" s="48"/>
    </row>
    <row r="29" spans="1:18" ht="15.75" thickBot="1" x14ac:dyDescent="0.3">
      <c r="A29" s="61"/>
      <c r="B29" s="62"/>
      <c r="C29" s="62"/>
      <c r="D29" s="61"/>
      <c r="E29" s="61"/>
      <c r="F29" s="61"/>
      <c r="G29" s="61"/>
      <c r="H29" s="64"/>
      <c r="I29" s="65"/>
      <c r="J29" s="66"/>
      <c r="K29" s="67"/>
      <c r="L29" s="48"/>
      <c r="M29" s="48"/>
      <c r="N29" s="2"/>
      <c r="O29" s="2"/>
      <c r="P29" s="2"/>
      <c r="Q29" s="2"/>
      <c r="R29" s="48"/>
    </row>
    <row r="30" spans="1:18" ht="19.5" customHeight="1" thickTop="1" thickBot="1" x14ac:dyDescent="0.3">
      <c r="A30" s="72" t="s">
        <v>6</v>
      </c>
      <c r="B30" s="62"/>
      <c r="C30" s="62"/>
      <c r="D30" s="61"/>
      <c r="E30" s="73"/>
      <c r="F30" s="68"/>
      <c r="G30" s="68"/>
      <c r="H30" s="64"/>
      <c r="I30" s="64"/>
      <c r="L30" s="125" t="s">
        <v>5</v>
      </c>
      <c r="M30" s="126"/>
      <c r="N30" s="127"/>
      <c r="O30" s="76"/>
      <c r="P30" s="76"/>
      <c r="R30" s="48"/>
    </row>
    <row r="31" spans="1:18" ht="30.75" thickTop="1" x14ac:dyDescent="0.25">
      <c r="B31" s="9"/>
      <c r="C31" s="9"/>
      <c r="E31" s="10"/>
      <c r="H31" s="12"/>
      <c r="I31" s="12"/>
      <c r="L31" s="77" t="s">
        <v>4</v>
      </c>
      <c r="M31" s="78" t="s">
        <v>7</v>
      </c>
      <c r="N31" s="79" t="s">
        <v>3</v>
      </c>
      <c r="O31" s="80"/>
      <c r="P31" s="80"/>
    </row>
    <row r="32" spans="1:18" x14ac:dyDescent="0.25">
      <c r="B32" s="9"/>
      <c r="C32" s="9"/>
      <c r="E32" s="10"/>
      <c r="H32" s="12"/>
      <c r="I32" s="12"/>
      <c r="L32" s="81">
        <v>0</v>
      </c>
      <c r="M32" s="82">
        <v>0</v>
      </c>
      <c r="N32" s="3">
        <f>+M32</f>
        <v>0</v>
      </c>
      <c r="O32" s="4"/>
      <c r="P32" s="4"/>
    </row>
    <row r="33" spans="2:18" x14ac:dyDescent="0.25">
      <c r="B33" s="9"/>
      <c r="C33" s="9"/>
      <c r="E33" s="10"/>
      <c r="H33" s="12"/>
      <c r="I33" s="12"/>
      <c r="L33" s="83">
        <v>1</v>
      </c>
      <c r="M33" s="82">
        <v>1.4999999999999999E-2</v>
      </c>
      <c r="N33" s="3">
        <f t="shared" ref="N33:N40" si="7">+N32+M33</f>
        <v>1.4999999999999999E-2</v>
      </c>
      <c r="O33" s="4"/>
      <c r="P33" s="4"/>
    </row>
    <row r="34" spans="2:18" x14ac:dyDescent="0.25">
      <c r="B34" s="9"/>
      <c r="C34" s="9"/>
      <c r="E34" s="10"/>
      <c r="H34" s="12"/>
      <c r="I34" s="12"/>
      <c r="L34" s="83">
        <v>2</v>
      </c>
      <c r="M34" s="82">
        <v>0.02</v>
      </c>
      <c r="N34" s="3">
        <f t="shared" si="7"/>
        <v>3.5000000000000003E-2</v>
      </c>
      <c r="O34" s="4"/>
      <c r="P34" s="4"/>
    </row>
    <row r="35" spans="2:18" x14ac:dyDescent="0.25">
      <c r="B35" s="9"/>
      <c r="C35" s="9"/>
      <c r="E35" s="10"/>
      <c r="H35" s="12"/>
      <c r="I35" s="12"/>
      <c r="L35" s="83">
        <v>3</v>
      </c>
      <c r="M35" s="82">
        <v>0.02</v>
      </c>
      <c r="N35" s="3">
        <f t="shared" si="7"/>
        <v>5.5000000000000007E-2</v>
      </c>
      <c r="O35" s="4"/>
      <c r="P35" s="4"/>
    </row>
    <row r="36" spans="2:18" x14ac:dyDescent="0.25">
      <c r="B36" s="9"/>
      <c r="C36" s="9"/>
      <c r="E36" s="10"/>
      <c r="H36" s="12"/>
      <c r="I36" s="12"/>
      <c r="L36" s="83">
        <v>4</v>
      </c>
      <c r="M36" s="82">
        <v>0.02</v>
      </c>
      <c r="N36" s="3">
        <f t="shared" si="7"/>
        <v>7.5000000000000011E-2</v>
      </c>
      <c r="O36" s="4"/>
      <c r="P36" s="4"/>
    </row>
    <row r="37" spans="2:18" x14ac:dyDescent="0.25">
      <c r="B37" s="9"/>
      <c r="C37" s="9"/>
      <c r="E37" s="10"/>
      <c r="H37" s="12"/>
      <c r="I37" s="12"/>
      <c r="L37" s="83">
        <v>5</v>
      </c>
      <c r="M37" s="82">
        <v>1.4999999999999999E-2</v>
      </c>
      <c r="N37" s="3">
        <f t="shared" si="7"/>
        <v>9.0000000000000011E-2</v>
      </c>
      <c r="O37" s="4"/>
      <c r="P37" s="4"/>
    </row>
    <row r="38" spans="2:18" x14ac:dyDescent="0.25">
      <c r="B38" s="9"/>
      <c r="C38" s="9"/>
      <c r="E38" s="10"/>
      <c r="H38" s="12"/>
      <c r="I38" s="12"/>
      <c r="L38" s="83">
        <v>6</v>
      </c>
      <c r="M38" s="82">
        <v>1.4999999999999999E-2</v>
      </c>
      <c r="N38" s="3">
        <f t="shared" si="7"/>
        <v>0.10500000000000001</v>
      </c>
      <c r="O38" s="4"/>
      <c r="P38" s="4"/>
    </row>
    <row r="39" spans="2:18" x14ac:dyDescent="0.25">
      <c r="B39" s="9"/>
      <c r="C39" s="9"/>
      <c r="E39" s="10"/>
      <c r="H39" s="12"/>
      <c r="I39" s="12"/>
      <c r="L39" s="83">
        <v>7</v>
      </c>
      <c r="M39" s="105">
        <v>1.4999999999999999E-2</v>
      </c>
      <c r="N39" s="106">
        <f t="shared" si="7"/>
        <v>0.12000000000000001</v>
      </c>
      <c r="O39" s="4"/>
      <c r="P39" s="4"/>
    </row>
    <row r="40" spans="2:18" ht="15.75" thickBot="1" x14ac:dyDescent="0.3">
      <c r="B40" s="9"/>
      <c r="C40" s="9"/>
      <c r="E40" s="10"/>
      <c r="H40" s="12"/>
      <c r="I40" s="12"/>
      <c r="L40" s="107">
        <v>8</v>
      </c>
      <c r="M40" s="85">
        <v>1.4999999999999999E-2</v>
      </c>
      <c r="N40" s="5">
        <f t="shared" si="7"/>
        <v>0.13500000000000001</v>
      </c>
      <c r="O40" s="4"/>
      <c r="P40" s="4"/>
    </row>
    <row r="41" spans="2:18" ht="16.5" thickTop="1" thickBot="1" x14ac:dyDescent="0.3">
      <c r="B41" s="9"/>
      <c r="C41" s="9"/>
      <c r="E41" s="10"/>
      <c r="H41" s="12"/>
      <c r="I41" s="12"/>
      <c r="J41" s="86"/>
    </row>
    <row r="42" spans="2:18" ht="77.25" customHeight="1" thickTop="1" x14ac:dyDescent="0.25">
      <c r="B42" s="9"/>
      <c r="C42" s="9"/>
      <c r="E42" s="10"/>
      <c r="H42" s="12"/>
      <c r="I42" s="12"/>
      <c r="J42" s="86"/>
      <c r="K42" s="87"/>
      <c r="L42" s="88" t="s">
        <v>8</v>
      </c>
      <c r="M42" s="89" t="s">
        <v>9</v>
      </c>
      <c r="N42" s="90" t="s">
        <v>10</v>
      </c>
      <c r="O42" s="91" t="s">
        <v>11</v>
      </c>
      <c r="P42" s="92" t="s">
        <v>12</v>
      </c>
      <c r="Q42" s="7"/>
      <c r="R42" s="7"/>
    </row>
    <row r="43" spans="2:18" x14ac:dyDescent="0.25">
      <c r="B43" s="9"/>
      <c r="C43" s="9"/>
      <c r="E43" s="10"/>
      <c r="H43" s="12"/>
      <c r="I43" s="12"/>
      <c r="J43" s="93" t="s">
        <v>13</v>
      </c>
      <c r="K43" s="93"/>
      <c r="L43" s="94">
        <v>1</v>
      </c>
      <c r="M43" s="118">
        <v>6</v>
      </c>
      <c r="N43" s="118">
        <v>0</v>
      </c>
      <c r="O43" s="119">
        <v>0</v>
      </c>
      <c r="P43" s="120">
        <v>6</v>
      </c>
      <c r="Q43" s="7"/>
      <c r="R43" s="7"/>
    </row>
    <row r="44" spans="2:18" x14ac:dyDescent="0.25">
      <c r="B44" s="9"/>
      <c r="C44" s="9"/>
      <c r="E44" s="10"/>
      <c r="H44" s="12"/>
      <c r="I44" s="12"/>
      <c r="J44" s="93" t="s">
        <v>14</v>
      </c>
      <c r="K44" s="93"/>
      <c r="L44" s="94">
        <v>2</v>
      </c>
      <c r="M44" s="118">
        <v>6.476</v>
      </c>
      <c r="N44" s="118">
        <v>0</v>
      </c>
      <c r="O44" s="119">
        <v>0.52400000000000002</v>
      </c>
      <c r="P44" s="120">
        <v>5</v>
      </c>
      <c r="Q44" s="7"/>
      <c r="R44" s="7"/>
    </row>
    <row r="45" spans="2:18" x14ac:dyDescent="0.25">
      <c r="B45" s="9"/>
      <c r="C45" s="9"/>
      <c r="E45" s="10"/>
      <c r="H45" s="12"/>
      <c r="I45" s="12"/>
      <c r="J45" s="93" t="s">
        <v>15</v>
      </c>
      <c r="K45" s="93"/>
      <c r="L45" s="94">
        <v>3</v>
      </c>
      <c r="M45" s="118">
        <v>6.476</v>
      </c>
      <c r="N45" s="118">
        <v>0</v>
      </c>
      <c r="O45" s="119">
        <v>1.524</v>
      </c>
      <c r="P45" s="120">
        <v>4</v>
      </c>
      <c r="Q45" s="7"/>
      <c r="R45" s="7"/>
    </row>
    <row r="46" spans="2:18" x14ac:dyDescent="0.25">
      <c r="B46" s="9"/>
      <c r="C46" s="9"/>
      <c r="E46" s="10"/>
      <c r="H46" s="12"/>
      <c r="I46" s="12"/>
      <c r="J46" s="93" t="s">
        <v>16</v>
      </c>
      <c r="K46" s="93"/>
      <c r="L46" s="94">
        <v>4</v>
      </c>
      <c r="M46" s="118">
        <v>6.476</v>
      </c>
      <c r="N46" s="118">
        <v>0</v>
      </c>
      <c r="O46" s="119">
        <v>2.524</v>
      </c>
      <c r="P46" s="120">
        <v>3</v>
      </c>
      <c r="Q46" s="7"/>
      <c r="R46" s="7"/>
    </row>
    <row r="47" spans="2:18" x14ac:dyDescent="0.25">
      <c r="B47" s="9"/>
      <c r="C47" s="9"/>
      <c r="E47" s="10"/>
      <c r="H47" s="12"/>
      <c r="I47" s="12"/>
      <c r="J47" s="93" t="s">
        <v>17</v>
      </c>
      <c r="K47" s="93"/>
      <c r="L47" s="94">
        <v>5</v>
      </c>
      <c r="M47" s="118">
        <v>6.476</v>
      </c>
      <c r="N47" s="118">
        <v>0</v>
      </c>
      <c r="O47" s="119">
        <v>3.524</v>
      </c>
      <c r="P47" s="120">
        <v>2</v>
      </c>
      <c r="Q47" s="7"/>
      <c r="R47" s="7"/>
    </row>
    <row r="48" spans="2:18" x14ac:dyDescent="0.25">
      <c r="B48" s="9"/>
      <c r="C48" s="9"/>
      <c r="E48" s="10"/>
      <c r="H48" s="12"/>
      <c r="I48" s="12"/>
      <c r="J48" s="93" t="s">
        <v>18</v>
      </c>
      <c r="K48" s="93"/>
      <c r="L48" s="94">
        <v>6</v>
      </c>
      <c r="M48" s="118">
        <v>6.476</v>
      </c>
      <c r="N48" s="118">
        <v>0</v>
      </c>
      <c r="O48" s="119">
        <v>4.524</v>
      </c>
      <c r="P48" s="120">
        <v>1</v>
      </c>
      <c r="Q48" s="7"/>
      <c r="R48" s="7"/>
    </row>
    <row r="49" spans="2:18" x14ac:dyDescent="0.25">
      <c r="B49" s="9"/>
      <c r="C49" s="9"/>
      <c r="E49" s="10"/>
      <c r="H49" s="12"/>
      <c r="I49" s="12"/>
      <c r="J49" s="93" t="s">
        <v>19</v>
      </c>
      <c r="K49" s="93"/>
      <c r="L49" s="94">
        <v>7</v>
      </c>
      <c r="M49" s="118">
        <v>0</v>
      </c>
      <c r="N49" s="118">
        <v>6.476</v>
      </c>
      <c r="O49" s="119">
        <v>0</v>
      </c>
      <c r="P49" s="120">
        <v>5.524</v>
      </c>
      <c r="Q49" s="7"/>
      <c r="R49" s="7"/>
    </row>
    <row r="50" spans="2:18" x14ac:dyDescent="0.25">
      <c r="B50" s="9"/>
      <c r="C50" s="9"/>
      <c r="E50" s="10"/>
      <c r="H50" s="12"/>
      <c r="I50" s="12"/>
      <c r="J50" s="93" t="s">
        <v>20</v>
      </c>
      <c r="K50" s="93"/>
      <c r="L50" s="94">
        <v>8</v>
      </c>
      <c r="M50" s="118">
        <v>1</v>
      </c>
      <c r="N50" s="118">
        <v>5.476</v>
      </c>
      <c r="O50" s="119">
        <v>0</v>
      </c>
      <c r="P50" s="120">
        <v>5.524</v>
      </c>
      <c r="Q50" s="7"/>
      <c r="R50" s="7"/>
    </row>
    <row r="51" spans="2:18" x14ac:dyDescent="0.25">
      <c r="B51" s="9"/>
      <c r="C51" s="9"/>
      <c r="E51" s="10"/>
      <c r="H51" s="12"/>
      <c r="I51" s="12"/>
      <c r="J51" s="93" t="s">
        <v>21</v>
      </c>
      <c r="K51" s="93"/>
      <c r="L51" s="94">
        <v>9</v>
      </c>
      <c r="M51" s="118">
        <v>2</v>
      </c>
      <c r="N51" s="118">
        <v>4.476</v>
      </c>
      <c r="O51" s="119">
        <v>0</v>
      </c>
      <c r="P51" s="120">
        <v>5.524</v>
      </c>
      <c r="Q51" s="7"/>
      <c r="R51" s="7"/>
    </row>
    <row r="52" spans="2:18" x14ac:dyDescent="0.25">
      <c r="B52" s="9"/>
      <c r="C52" s="9"/>
      <c r="E52" s="10"/>
      <c r="H52" s="12"/>
      <c r="I52" s="12"/>
      <c r="J52" s="93" t="s">
        <v>22</v>
      </c>
      <c r="K52" s="93"/>
      <c r="L52" s="94">
        <v>10</v>
      </c>
      <c r="M52" s="118">
        <v>3</v>
      </c>
      <c r="N52" s="118">
        <v>3.476</v>
      </c>
      <c r="O52" s="119">
        <v>0</v>
      </c>
      <c r="P52" s="120">
        <v>5.524</v>
      </c>
      <c r="Q52" s="7"/>
      <c r="R52" s="7"/>
    </row>
    <row r="53" spans="2:18" x14ac:dyDescent="0.25">
      <c r="B53" s="9"/>
      <c r="C53" s="9"/>
      <c r="E53" s="10"/>
      <c r="H53" s="12"/>
      <c r="I53" s="12"/>
      <c r="J53" s="93" t="s">
        <v>23</v>
      </c>
      <c r="K53" s="93"/>
      <c r="L53" s="94">
        <v>11</v>
      </c>
      <c r="M53" s="118">
        <v>4</v>
      </c>
      <c r="N53" s="118">
        <v>2.476</v>
      </c>
      <c r="O53" s="119">
        <v>0</v>
      </c>
      <c r="P53" s="120">
        <v>5.524</v>
      </c>
      <c r="Q53" s="7"/>
      <c r="R53" s="7"/>
    </row>
    <row r="54" spans="2:18" ht="15.75" thickBot="1" x14ac:dyDescent="0.3">
      <c r="B54" s="9"/>
      <c r="C54" s="9"/>
      <c r="E54" s="10"/>
      <c r="H54" s="12"/>
      <c r="I54" s="12"/>
      <c r="J54" s="93" t="s">
        <v>24</v>
      </c>
      <c r="K54" s="93"/>
      <c r="L54" s="95">
        <v>12</v>
      </c>
      <c r="M54" s="121">
        <v>5</v>
      </c>
      <c r="N54" s="121">
        <v>1.476</v>
      </c>
      <c r="O54" s="122">
        <v>0</v>
      </c>
      <c r="P54" s="123">
        <v>5.524</v>
      </c>
      <c r="Q54" s="7"/>
      <c r="R54" s="7"/>
    </row>
    <row r="55" spans="2:18" ht="15.75" thickTop="1" x14ac:dyDescent="0.25">
      <c r="B55" s="9"/>
      <c r="C55" s="9"/>
      <c r="E55" s="10"/>
      <c r="H55" s="12"/>
      <c r="I55" s="12"/>
      <c r="J55" s="86"/>
    </row>
    <row r="56" spans="2:18" x14ac:dyDescent="0.25">
      <c r="B56" s="9"/>
      <c r="C56" s="9"/>
      <c r="E56" s="10"/>
      <c r="H56" s="12"/>
      <c r="I56" s="12"/>
      <c r="J56" s="13"/>
      <c r="K56" s="14"/>
    </row>
    <row r="57" spans="2:18" x14ac:dyDescent="0.25">
      <c r="B57" s="9"/>
      <c r="C57" s="9"/>
      <c r="E57" s="10"/>
      <c r="H57" s="12"/>
      <c r="I57" s="12"/>
      <c r="J57" s="13"/>
      <c r="K57" s="14"/>
    </row>
    <row r="58" spans="2:18" x14ac:dyDescent="0.25">
      <c r="B58" s="9"/>
      <c r="C58" s="9"/>
      <c r="E58" s="10"/>
      <c r="H58" s="12"/>
      <c r="I58" s="12"/>
      <c r="J58" s="13"/>
      <c r="K58" s="14"/>
    </row>
    <row r="59" spans="2:18" x14ac:dyDescent="0.25">
      <c r="B59" s="9"/>
      <c r="C59" s="9"/>
      <c r="E59" s="10"/>
      <c r="H59" s="12"/>
      <c r="I59" s="12"/>
      <c r="J59" s="13"/>
      <c r="K59" s="14"/>
    </row>
  </sheetData>
  <autoFilter ref="A7:R18"/>
  <mergeCells count="9">
    <mergeCell ref="L30:N30"/>
    <mergeCell ref="A1:Q1"/>
    <mergeCell ref="N3:R3"/>
    <mergeCell ref="N4:R4"/>
    <mergeCell ref="N5:R5"/>
    <mergeCell ref="A6:D6"/>
    <mergeCell ref="F6:N6"/>
    <mergeCell ref="Q6:R6"/>
    <mergeCell ref="A2:Q2"/>
  </mergeCells>
  <printOptions horizontalCentered="1"/>
  <pageMargins left="0" right="0" top="0.85" bottom="0.25" header="0" footer="0"/>
  <pageSetup scale="79" fitToHeight="20" orientation="landscape" r:id="rId1"/>
  <headerFooter alignWithMargins="0">
    <oddFooter>&amp;L&amp;"Arial Narrow,Regular"&amp;6&amp;Z&amp;F\&amp;A&amp;C&amp;"Arial Narrow,Regular"&amp;8Page &amp;P of &amp;N&amp;R&amp;"Arial Narrow,Regular"&amp;8&amp;D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Annualized Projection</vt:lpstr>
      <vt:lpstr>Project BACKWARDS from 15-Jan</vt:lpstr>
      <vt:lpstr>'Annualized Projection'!longevity</vt:lpstr>
      <vt:lpstr>'Project BACKWARDS from 15-Jan'!longevity</vt:lpstr>
      <vt:lpstr>'Annualized Projection'!months</vt:lpstr>
      <vt:lpstr>'Project BACKWARDS from 15-Jan'!months</vt:lpstr>
      <vt:lpstr>'Annualized Projection'!Print_Titles</vt:lpstr>
      <vt:lpstr>'Project BACKWARDS from 15-Jan'!Print_Titles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Sorenson, Mackenzie</cp:lastModifiedBy>
  <cp:lastPrinted>2011-12-07T20:29:17Z</cp:lastPrinted>
  <dcterms:created xsi:type="dcterms:W3CDTF">2008-03-06T15:18:03Z</dcterms:created>
  <dcterms:modified xsi:type="dcterms:W3CDTF">2017-08-28T16:15:02Z</dcterms:modified>
</cp:coreProperties>
</file>