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120" yWindow="75" windowWidth="17115" windowHeight="11250"/>
  </bookViews>
  <sheets>
    <sheet name="Instructions" sheetId="1" r:id="rId1"/>
    <sheet name="IRA Withdrawal Amounts" sheetId="2" r:id="rId2"/>
  </sheets>
  <definedNames>
    <definedName name="Ages" localSheetId="1">'IRA Withdrawal Amounts'!$A$13:$A$21</definedName>
    <definedName name="at">'IRA Withdrawal Amounts'!$A$13:$A$21</definedName>
    <definedName name="Z_06F90F46_2BF0_4715_BC85_82601D553A11_.wvu.Cols" localSheetId="1" hidden="1">'IRA Withdrawal Amounts'!$B:$B,'IRA Withdrawal Amounts'!$D:$E,'IRA Withdrawal Amounts'!$H:$J,'IRA Withdrawal Amounts'!$N:$N,'IRA Withdrawal Amounts'!$P:$Q,'IRA Withdrawal Amounts'!$T:$V</definedName>
    <definedName name="Z_483485B3_FD38_4CBC_865A_05470CC7588D_.wvu.Cols" localSheetId="1" hidden="1">'IRA Withdrawal Amounts'!$B:$B,'IRA Withdrawal Amounts'!$D:$E,'IRA Withdrawal Amounts'!$H:$J,'IRA Withdrawal Amounts'!$N:$N,'IRA Withdrawal Amounts'!$P:$Q,'IRA Withdrawal Amounts'!$T:$V</definedName>
  </definedNames>
  <calcPr calcId="125725" fullCalcOnLoad="1"/>
  <customWorkbookViews>
    <customWorkbookView name="hayes - Personal View" guid="{06F90F46-2BF0-4715-BC85-82601D553A11}" mergeInterval="0" personalView="1" maximized="1" xWindow="1" yWindow="1" windowWidth="1276" windowHeight="580" activeSheetId="1"/>
    <customWorkbookView name="Schumacher, Joel - Personal View" guid="{483485B3-FD38-4CBC-865A-05470CC7588D}" mergeInterval="0" personalView="1" maximized="1" xWindow="1" yWindow="1" windowWidth="1162" windowHeight="759" activeSheetId="2"/>
  </customWorkbookViews>
</workbook>
</file>

<file path=xl/calcChain.xml><?xml version="1.0" encoding="utf-8"?>
<calcChain xmlns="http://schemas.openxmlformats.org/spreadsheetml/2006/main">
  <c r="D32" i="2"/>
  <c r="B32"/>
  <c r="D31"/>
  <c r="D30"/>
  <c r="D29"/>
  <c r="D28"/>
  <c r="D27"/>
  <c r="D26"/>
  <c r="D25"/>
  <c r="D24"/>
  <c r="D23"/>
  <c r="D22"/>
  <c r="D21"/>
  <c r="D20"/>
  <c r="D19"/>
  <c r="D18"/>
  <c r="D17"/>
  <c r="D16"/>
  <c r="D15"/>
  <c r="D14"/>
  <c r="D13"/>
  <c r="G18"/>
  <c r="G17"/>
  <c r="G16"/>
  <c r="G15"/>
  <c r="G14"/>
  <c r="N32"/>
  <c r="N31"/>
  <c r="N30"/>
  <c r="N29"/>
  <c r="N28"/>
  <c r="N27"/>
  <c r="N26"/>
  <c r="N25"/>
  <c r="N24"/>
  <c r="N23"/>
  <c r="N22"/>
  <c r="N21"/>
  <c r="N20"/>
  <c r="N19"/>
  <c r="N18"/>
  <c r="N17"/>
  <c r="N16"/>
  <c r="N15"/>
  <c r="N14"/>
  <c r="N13"/>
  <c r="B31"/>
  <c r="B30"/>
  <c r="B29"/>
  <c r="B28"/>
  <c r="B27"/>
  <c r="B26"/>
  <c r="B25"/>
  <c r="B24"/>
  <c r="B23"/>
  <c r="B22"/>
  <c r="B21"/>
  <c r="B20"/>
  <c r="B19"/>
  <c r="B18"/>
  <c r="B17"/>
  <c r="B16"/>
  <c r="B15"/>
  <c r="B14"/>
  <c r="B13"/>
  <c r="C13"/>
  <c r="P13"/>
  <c r="P14"/>
  <c r="P15"/>
  <c r="P16"/>
  <c r="P17"/>
  <c r="P18"/>
  <c r="P19"/>
  <c r="P20"/>
  <c r="P21"/>
  <c r="P22"/>
  <c r="P23"/>
  <c r="P24"/>
  <c r="P25"/>
  <c r="P26"/>
  <c r="P27"/>
  <c r="P28"/>
  <c r="P29"/>
  <c r="P30"/>
  <c r="P31"/>
  <c r="P32"/>
  <c r="E13"/>
  <c r="E14"/>
  <c r="E15"/>
  <c r="F13"/>
  <c r="G13"/>
  <c r="H13"/>
  <c r="C14"/>
  <c r="E16"/>
  <c r="E17"/>
  <c r="E18"/>
  <c r="E19"/>
  <c r="E20"/>
  <c r="F14"/>
  <c r="H14"/>
  <c r="C15"/>
  <c r="F15"/>
  <c r="H15"/>
  <c r="C16"/>
  <c r="F16"/>
  <c r="H16"/>
  <c r="C17"/>
  <c r="F17"/>
  <c r="H17"/>
  <c r="C18"/>
  <c r="F18"/>
  <c r="H18"/>
  <c r="C19"/>
  <c r="F19"/>
  <c r="G19"/>
  <c r="H19"/>
  <c r="C20"/>
  <c r="G20"/>
  <c r="F20"/>
  <c r="H20"/>
  <c r="C21"/>
  <c r="E21"/>
  <c r="F21"/>
  <c r="G21"/>
  <c r="H21"/>
  <c r="C22"/>
  <c r="J22"/>
  <c r="E22"/>
  <c r="F22"/>
  <c r="G22"/>
  <c r="H22"/>
  <c r="C23"/>
  <c r="K22"/>
  <c r="J23"/>
  <c r="E23"/>
  <c r="K23"/>
  <c r="F23"/>
  <c r="G23"/>
  <c r="H23"/>
  <c r="C24"/>
  <c r="J24"/>
  <c r="E24"/>
  <c r="K24"/>
  <c r="F24"/>
  <c r="G24"/>
  <c r="H24"/>
  <c r="C25"/>
  <c r="J25"/>
  <c r="E25"/>
  <c r="K25"/>
  <c r="F25"/>
  <c r="G25"/>
  <c r="H25"/>
  <c r="C26"/>
  <c r="J26"/>
  <c r="E26"/>
  <c r="F26"/>
  <c r="G26"/>
  <c r="H26"/>
  <c r="K26"/>
  <c r="C27"/>
  <c r="J27"/>
  <c r="E27"/>
  <c r="K27"/>
  <c r="F27"/>
  <c r="G27"/>
  <c r="H27"/>
  <c r="C28"/>
  <c r="J28"/>
  <c r="E28"/>
  <c r="K28"/>
  <c r="F28"/>
  <c r="G28"/>
  <c r="H28"/>
  <c r="C29"/>
  <c r="J29"/>
  <c r="E29"/>
  <c r="F29"/>
  <c r="G29"/>
  <c r="K29"/>
  <c r="H29"/>
  <c r="C30"/>
  <c r="J30"/>
  <c r="E30"/>
  <c r="K30"/>
  <c r="F30"/>
  <c r="G30"/>
  <c r="H30"/>
  <c r="C31"/>
  <c r="J31"/>
  <c r="E31"/>
  <c r="K31"/>
  <c r="F31"/>
  <c r="G31"/>
  <c r="H31"/>
  <c r="C32"/>
  <c r="J32"/>
  <c r="E32"/>
  <c r="F32"/>
  <c r="G32"/>
  <c r="H32"/>
  <c r="O13"/>
  <c r="K32"/>
  <c r="V13"/>
  <c r="Q13"/>
  <c r="R13"/>
  <c r="S13"/>
  <c r="T13"/>
  <c r="O14"/>
  <c r="V14"/>
  <c r="Q14"/>
  <c r="W13"/>
  <c r="R14"/>
  <c r="S14"/>
  <c r="T14"/>
  <c r="O15"/>
  <c r="V15"/>
  <c r="Q15"/>
  <c r="R15"/>
  <c r="S15"/>
  <c r="T15"/>
  <c r="O16"/>
  <c r="W14"/>
  <c r="W15"/>
  <c r="V16"/>
  <c r="Q16"/>
  <c r="W16"/>
  <c r="R16"/>
  <c r="S16"/>
  <c r="T16"/>
  <c r="O17"/>
  <c r="V17"/>
  <c r="Q17"/>
  <c r="R17"/>
  <c r="S17"/>
  <c r="T17"/>
  <c r="W17"/>
  <c r="O18"/>
  <c r="V18"/>
  <c r="Q18"/>
  <c r="W18"/>
  <c r="R18"/>
  <c r="S18"/>
  <c r="T18"/>
  <c r="O19"/>
  <c r="V19"/>
  <c r="Q19"/>
  <c r="W19"/>
  <c r="R19"/>
  <c r="S19"/>
  <c r="T19"/>
  <c r="O20"/>
  <c r="V20"/>
  <c r="Q20"/>
  <c r="W20"/>
  <c r="R20"/>
  <c r="S20"/>
  <c r="T20"/>
  <c r="O21"/>
  <c r="V21"/>
  <c r="Q21"/>
  <c r="R21"/>
  <c r="S21"/>
  <c r="T21"/>
  <c r="O22"/>
  <c r="W21"/>
  <c r="V22"/>
  <c r="Q22"/>
  <c r="R22"/>
  <c r="S22"/>
  <c r="T22"/>
  <c r="O23"/>
  <c r="W22"/>
  <c r="V23"/>
  <c r="Q23"/>
  <c r="R23"/>
  <c r="S23"/>
  <c r="T23"/>
  <c r="O24"/>
  <c r="W23"/>
  <c r="V24"/>
  <c r="Q24"/>
  <c r="R24"/>
  <c r="S24"/>
  <c r="T24"/>
  <c r="O25"/>
  <c r="W24"/>
  <c r="V25"/>
  <c r="Q25"/>
  <c r="R25"/>
  <c r="S25"/>
  <c r="T25"/>
  <c r="O26"/>
  <c r="W25"/>
  <c r="V26"/>
  <c r="Q26"/>
  <c r="R26"/>
  <c r="S26"/>
  <c r="W26"/>
  <c r="T26"/>
  <c r="O27"/>
  <c r="V27"/>
  <c r="Q27"/>
  <c r="R27"/>
  <c r="S27"/>
  <c r="T27"/>
  <c r="O28"/>
  <c r="W27"/>
  <c r="V28"/>
  <c r="Q28"/>
  <c r="R28"/>
  <c r="S28"/>
  <c r="W28"/>
  <c r="T28"/>
  <c r="O29"/>
  <c r="V29"/>
  <c r="Q29"/>
  <c r="R29"/>
  <c r="S29"/>
  <c r="W29"/>
  <c r="T29"/>
  <c r="O30"/>
  <c r="V30"/>
  <c r="Q30"/>
  <c r="R30"/>
  <c r="S30"/>
  <c r="W30"/>
  <c r="T30"/>
  <c r="O31"/>
  <c r="V31"/>
  <c r="Q31"/>
  <c r="W31"/>
  <c r="R31"/>
  <c r="S31"/>
  <c r="T31"/>
  <c r="O32"/>
  <c r="V32"/>
  <c r="Q32"/>
  <c r="W32"/>
  <c r="R32"/>
  <c r="S32"/>
  <c r="T32"/>
</calcChain>
</file>

<file path=xl/comments1.xml><?xml version="1.0" encoding="utf-8"?>
<comments xmlns="http://schemas.openxmlformats.org/spreadsheetml/2006/main">
  <authors>
    <author>Schumacher, Joel</author>
  </authors>
  <commentList>
    <comment ref="K12" authorId="0">
      <text>
        <r>
          <rPr>
            <b/>
            <sz val="8"/>
            <color indexed="81"/>
            <rFont val="Tahoma"/>
            <family val="2"/>
          </rPr>
          <t>RMDs are Required Minimum Distributions.  The IRS requires individuals over age 70 1/2 to withdraw a percentage of their account balance each year.  This column indicates if your desired withdraw has been increase to satisify the RMD rules.</t>
        </r>
        <r>
          <rPr>
            <sz val="8"/>
            <color indexed="81"/>
            <rFont val="Tahoma"/>
            <family val="2"/>
          </rPr>
          <t xml:space="preserve">
</t>
        </r>
      </text>
    </comment>
    <comment ref="W12" authorId="0">
      <text>
        <r>
          <rPr>
            <b/>
            <sz val="8"/>
            <color indexed="81"/>
            <rFont val="Tahoma"/>
            <family val="2"/>
          </rPr>
          <t>RMDs are Required Minimum Distributions.  The IRS requires individuals over age 70 1/2 to withdraw a percentage of their account balance each year.  This column indicates if your desired withdraw has been increase to satisify the RMD rules.</t>
        </r>
        <r>
          <rPr>
            <sz val="8"/>
            <color indexed="81"/>
            <rFont val="Tahoma"/>
            <family val="2"/>
          </rPr>
          <t xml:space="preserve">
</t>
        </r>
      </text>
    </comment>
  </commentList>
</comments>
</file>

<file path=xl/sharedStrings.xml><?xml version="1.0" encoding="utf-8"?>
<sst xmlns="http://schemas.openxmlformats.org/spreadsheetml/2006/main" count="38" uniqueCount="29">
  <si>
    <t>Age</t>
  </si>
  <si>
    <t>Rate of Return</t>
  </si>
  <si>
    <t>Initial Withdrawal</t>
  </si>
  <si>
    <t>Rate of Withdrawl Increase</t>
  </si>
  <si>
    <t>Dec. Balance</t>
  </si>
  <si>
    <t>RMD</t>
  </si>
  <si>
    <t>RMD Table</t>
  </si>
  <si>
    <t>single life expectancy RMD</t>
  </si>
  <si>
    <t>Annual Withdrawal</t>
  </si>
  <si>
    <t>Account Balance</t>
  </si>
  <si>
    <t>Earnings</t>
  </si>
  <si>
    <t>% of total balance withdrawn</t>
  </si>
  <si>
    <t>Dollar amount withdrawn</t>
  </si>
  <si>
    <t>Your Age when you make your first withdrawal</t>
  </si>
  <si>
    <t xml:space="preserve">                    **leave this cell blank if % is used --&gt;</t>
  </si>
  <si>
    <t>Outputs:</t>
  </si>
  <si>
    <t>Notes:</t>
  </si>
  <si>
    <t>IRA Retirement Income Estimator</t>
  </si>
  <si>
    <t xml:space="preserve">This spreadsheet is designed to help you estimate how much retirement income can be expected from a traditional IRA, 401k or 403b plan.  To ensure that this tool is helpful for your situation, the spreadsheet will ask you to input several key pieces of data.  </t>
  </si>
  <si>
    <t>Information You Need to Provide:</t>
  </si>
  <si>
    <r>
      <rPr>
        <b/>
        <sz val="11"/>
        <rFont val="Calibri"/>
        <family val="2"/>
      </rPr>
      <t>Initial IRA Balance:</t>
    </r>
    <r>
      <rPr>
        <sz val="11"/>
        <rFont val="Calibri"/>
        <family val="2"/>
      </rPr>
      <t xml:space="preserve"> Enter the expected dollar value of the IRA account (or other tax deferred account) in the year in which you plan to start withdrawing from the account.</t>
    </r>
  </si>
  <si>
    <r>
      <rPr>
        <b/>
        <sz val="11"/>
        <color indexed="8"/>
        <rFont val="Calibri"/>
        <family val="2"/>
      </rPr>
      <t>Rate of Return:</t>
    </r>
    <r>
      <rPr>
        <sz val="11"/>
        <color theme="1"/>
        <rFont val="Calibri"/>
        <family val="2"/>
        <scheme val="minor"/>
      </rPr>
      <t xml:space="preserve">  Enter the expected rate of return (or interest rate) that you expect your investments to earn during your retirement years. </t>
    </r>
  </si>
  <si>
    <r>
      <rPr>
        <b/>
        <sz val="11"/>
        <color indexed="8"/>
        <rFont val="Calibri"/>
        <family val="2"/>
      </rPr>
      <t>Your age when you make your first withdrawal:</t>
    </r>
    <r>
      <rPr>
        <sz val="11"/>
        <color theme="1"/>
        <rFont val="Calibri"/>
        <family val="2"/>
        <scheme val="minor"/>
      </rPr>
      <t xml:space="preserve"> Enter your age when you expect to make your first withdrawal from this IRA.  The IRS requires that "Required Minimum Distributions (RMDs)" be taken for individuals who are age 70 1/2 or older.  This spreadsheet estimates these required minimum distributions and will increase your distribution to meet these requirements.</t>
    </r>
  </si>
  <si>
    <r>
      <rPr>
        <b/>
        <sz val="11"/>
        <rFont val="Calibri"/>
        <family val="2"/>
      </rPr>
      <t>Initial Withdrawal:</t>
    </r>
    <r>
      <rPr>
        <sz val="11"/>
        <rFont val="Calibri"/>
        <family val="2"/>
      </rPr>
      <t xml:space="preserve"> You may enter the amount of your first withdrawal from the account in one of two ways:  First, you can enter the percentage of the account balance that you will withdraw (for example if you withdrew 4% of a $100,000 account then your withdrawal would be $4,000).  The second method is to enter in the dollar amount of your annual withdrawal from the account.  If your requested withdrawal is less than your estimated RMD, the worksheet will increase your withdrawal. If you enter both a percentage and dollar amount withdrawal the worksheet will use the dollar amount.</t>
    </r>
  </si>
  <si>
    <r>
      <rPr>
        <b/>
        <sz val="11"/>
        <rFont val="Calibri"/>
        <family val="2"/>
      </rPr>
      <t>Rate of Withdrawal Increase:</t>
    </r>
    <r>
      <rPr>
        <sz val="11"/>
        <rFont val="Calibri"/>
        <family val="2"/>
      </rPr>
      <t xml:space="preserve"> Enter the rate at which your withdrawals will increase each year after the first year.  To adjust for inflation, you may want to withdraw 1% to 5% more each year to keep the same standard of living.  You may enter zero if you will take the same withdrawal amount each year.</t>
    </r>
  </si>
  <si>
    <t>The worksheet will generate a chart showing your age, account balance, your withdrawal amount and earnings each year.  You will also be able to see how old you will be when your account balance is reduced to zero.</t>
  </si>
  <si>
    <t>This worksheet is intended to be an estimate and should only be used for estimating withdrawals from your IRA (or other tax deferred account) to supplement your retirement income.  Contact a professional to obtain more information about RMDs.</t>
  </si>
  <si>
    <t>Initial IRA Balance</t>
  </si>
  <si>
    <t>Select the "IRA Withdrawal Amount" Tab Below to continue.</t>
  </si>
</sst>
</file>

<file path=xl/styles.xml><?xml version="1.0" encoding="utf-8"?>
<styleSheet xmlns="http://schemas.openxmlformats.org/spreadsheetml/2006/main">
  <numFmts count="2">
    <numFmt numFmtId="164" formatCode="&quot;$&quot;#,##0"/>
    <numFmt numFmtId="165" formatCode="0.0%"/>
  </numFmts>
  <fonts count="11">
    <font>
      <sz val="11"/>
      <color theme="1"/>
      <name val="Calibri"/>
      <family val="2"/>
      <scheme val="minor"/>
    </font>
    <font>
      <sz val="11"/>
      <color indexed="10"/>
      <name val="Calibri"/>
      <family val="2"/>
    </font>
    <font>
      <b/>
      <sz val="11"/>
      <color indexed="8"/>
      <name val="Calibri"/>
      <family val="2"/>
    </font>
    <font>
      <b/>
      <sz val="11"/>
      <color indexed="10"/>
      <name val="Calibri"/>
      <family val="2"/>
    </font>
    <font>
      <b/>
      <sz val="14"/>
      <color indexed="8"/>
      <name val="Calibri"/>
      <family val="2"/>
    </font>
    <font>
      <sz val="8"/>
      <color indexed="81"/>
      <name val="Tahoma"/>
      <family val="2"/>
    </font>
    <font>
      <b/>
      <sz val="8"/>
      <color indexed="81"/>
      <name val="Tahoma"/>
      <family val="2"/>
    </font>
    <font>
      <sz val="11"/>
      <name val="Calibri"/>
      <family val="2"/>
    </font>
    <font>
      <b/>
      <sz val="11"/>
      <name val="Calibri"/>
      <family val="2"/>
    </font>
    <font>
      <b/>
      <sz val="18"/>
      <color indexed="8"/>
      <name val="Calibri"/>
      <family val="2"/>
    </font>
    <font>
      <b/>
      <sz val="14"/>
      <color indexed="10"/>
      <name val="Calibri"/>
      <family val="2"/>
    </font>
  </fonts>
  <fills count="4">
    <fill>
      <patternFill patternType="none"/>
    </fill>
    <fill>
      <patternFill patternType="gray125"/>
    </fill>
    <fill>
      <patternFill patternType="solid">
        <fgColor indexed="13"/>
        <bgColor indexed="64"/>
      </patternFill>
    </fill>
    <fill>
      <patternFill patternType="solid">
        <fgColor indexed="9"/>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2">
    <xf numFmtId="0" fontId="0" fillId="0" borderId="0" xfId="0"/>
    <xf numFmtId="3" fontId="0" fillId="0" borderId="0" xfId="0" applyNumberFormat="1"/>
    <xf numFmtId="9" fontId="0" fillId="0" borderId="0" xfId="0" applyNumberFormat="1"/>
    <xf numFmtId="165" fontId="0" fillId="2" borderId="1" xfId="0" applyNumberFormat="1" applyFill="1" applyBorder="1"/>
    <xf numFmtId="164" fontId="0" fillId="2" borderId="1" xfId="0" applyNumberFormat="1" applyFill="1" applyBorder="1"/>
    <xf numFmtId="1" fontId="0" fillId="2" borderId="1" xfId="0" applyNumberFormat="1" applyFill="1" applyBorder="1"/>
    <xf numFmtId="0" fontId="0" fillId="0" borderId="1" xfId="0" applyBorder="1" applyAlignment="1">
      <alignment horizontal="center" wrapText="1"/>
    </xf>
    <xf numFmtId="0" fontId="0" fillId="0" borderId="1" xfId="0" applyBorder="1"/>
    <xf numFmtId="3" fontId="0" fillId="0" borderId="1" xfId="0" applyNumberFormat="1" applyBorder="1"/>
    <xf numFmtId="0" fontId="0" fillId="0" borderId="1" xfId="0" applyBorder="1" applyAlignment="1">
      <alignment horizontal="center"/>
    </xf>
    <xf numFmtId="0" fontId="1" fillId="0" borderId="0" xfId="0" applyFont="1"/>
    <xf numFmtId="0" fontId="3" fillId="0" borderId="0" xfId="0" applyFont="1"/>
    <xf numFmtId="0" fontId="2" fillId="0" borderId="1" xfId="0" applyFont="1" applyBorder="1" applyAlignment="1">
      <alignment horizontal="center"/>
    </xf>
    <xf numFmtId="0" fontId="0" fillId="0" borderId="0" xfId="0" applyBorder="1"/>
    <xf numFmtId="0" fontId="0" fillId="3" borderId="0" xfId="0" applyFill="1" applyBorder="1"/>
    <xf numFmtId="0" fontId="0" fillId="3" borderId="0" xfId="0" applyFill="1"/>
    <xf numFmtId="0" fontId="0" fillId="3" borderId="0" xfId="0" applyFill="1" applyAlignment="1">
      <alignment wrapText="1"/>
    </xf>
    <xf numFmtId="0" fontId="4" fillId="3" borderId="0" xfId="0" applyFont="1" applyFill="1"/>
    <xf numFmtId="0" fontId="2" fillId="3" borderId="0" xfId="0" applyFont="1" applyFill="1"/>
    <xf numFmtId="0" fontId="7" fillId="3" borderId="0" xfId="0" applyFont="1" applyFill="1" applyAlignment="1">
      <alignment wrapText="1"/>
    </xf>
    <xf numFmtId="0" fontId="9" fillId="0" borderId="0" xfId="0" applyFont="1"/>
    <xf numFmtId="0" fontId="10" fillId="3" borderId="0" xfId="0" applyFont="1" applyFill="1"/>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 Id="rId5" Type="http://schemas.openxmlformats.org/officeDocument/2006/relationships/comments" Target="../comments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dimension ref="A1:P36"/>
  <sheetViews>
    <sheetView tabSelected="1" workbookViewId="0">
      <selection activeCell="A4" sqref="A4"/>
    </sheetView>
  </sheetViews>
  <sheetFormatPr defaultRowHeight="15"/>
  <cols>
    <col min="1" max="1" width="97.42578125" customWidth="1"/>
    <col min="2" max="11" width="9.140625" style="14"/>
    <col min="12" max="16" width="9.140625" style="13"/>
  </cols>
  <sheetData>
    <row r="1" spans="1:16" ht="23.25">
      <c r="A1" s="20" t="s">
        <v>17</v>
      </c>
    </row>
    <row r="2" spans="1:16" ht="5.25" customHeight="1"/>
    <row r="3" spans="1:16" s="15" customFormat="1" ht="47.25" customHeight="1">
      <c r="A3" s="16" t="s">
        <v>18</v>
      </c>
      <c r="B3" s="14"/>
      <c r="C3" s="14"/>
      <c r="D3" s="14"/>
      <c r="E3" s="14"/>
      <c r="F3" s="14"/>
      <c r="G3" s="14"/>
      <c r="H3" s="14"/>
      <c r="I3" s="14"/>
      <c r="J3" s="14"/>
      <c r="K3" s="14"/>
      <c r="L3" s="14"/>
      <c r="M3" s="14"/>
      <c r="N3" s="14"/>
      <c r="O3" s="14"/>
      <c r="P3" s="14"/>
    </row>
    <row r="4" spans="1:16" s="15" customFormat="1" ht="7.5" customHeight="1">
      <c r="B4" s="14"/>
      <c r="C4" s="14"/>
      <c r="D4" s="14"/>
      <c r="E4" s="14"/>
      <c r="F4" s="14"/>
      <c r="G4" s="14"/>
      <c r="H4" s="14"/>
      <c r="I4" s="14"/>
      <c r="J4" s="14"/>
      <c r="K4" s="14"/>
      <c r="L4" s="14"/>
      <c r="M4" s="14"/>
      <c r="N4" s="14"/>
      <c r="O4" s="14"/>
      <c r="P4" s="14"/>
    </row>
    <row r="5" spans="1:16" s="15" customFormat="1" ht="18.75">
      <c r="A5" s="17" t="s">
        <v>19</v>
      </c>
      <c r="B5" s="14"/>
      <c r="C5" s="14"/>
      <c r="D5" s="14"/>
      <c r="E5" s="14"/>
      <c r="F5" s="14"/>
      <c r="G5" s="14"/>
      <c r="H5" s="14"/>
      <c r="I5" s="14"/>
      <c r="J5" s="14"/>
      <c r="K5" s="14"/>
      <c r="L5" s="14"/>
      <c r="M5" s="14"/>
      <c r="N5" s="14"/>
      <c r="O5" s="14"/>
      <c r="P5" s="14"/>
    </row>
    <row r="6" spans="1:16" s="15" customFormat="1" ht="30">
      <c r="A6" s="19" t="s">
        <v>20</v>
      </c>
      <c r="B6" s="14"/>
      <c r="C6" s="14"/>
      <c r="D6" s="14"/>
      <c r="E6" s="14"/>
      <c r="F6" s="14"/>
      <c r="G6" s="14"/>
      <c r="H6" s="14"/>
      <c r="I6" s="14"/>
      <c r="J6" s="14"/>
      <c r="K6" s="14"/>
      <c r="L6" s="14"/>
      <c r="M6" s="14"/>
      <c r="N6" s="14"/>
      <c r="O6" s="14"/>
      <c r="P6" s="14"/>
    </row>
    <row r="7" spans="1:16" s="15" customFormat="1" ht="9" customHeight="1">
      <c r="B7" s="14"/>
      <c r="C7" s="14"/>
      <c r="D7" s="14"/>
      <c r="E7" s="14"/>
      <c r="F7" s="14"/>
      <c r="G7" s="14"/>
      <c r="H7" s="14"/>
      <c r="I7" s="14"/>
      <c r="J7" s="14"/>
      <c r="K7" s="14"/>
      <c r="L7" s="14"/>
      <c r="M7" s="14"/>
      <c r="N7" s="14"/>
      <c r="O7" s="14"/>
      <c r="P7" s="14"/>
    </row>
    <row r="8" spans="1:16" s="15" customFormat="1" ht="30">
      <c r="A8" s="16" t="s">
        <v>21</v>
      </c>
      <c r="B8" s="14"/>
      <c r="C8" s="14"/>
      <c r="D8" s="14"/>
      <c r="E8" s="14"/>
      <c r="F8" s="14"/>
      <c r="G8" s="14"/>
      <c r="H8" s="14"/>
      <c r="I8" s="14"/>
      <c r="J8" s="14"/>
      <c r="K8" s="14"/>
      <c r="L8" s="14"/>
      <c r="M8" s="14"/>
      <c r="N8" s="14"/>
      <c r="O8" s="14"/>
      <c r="P8" s="14"/>
    </row>
    <row r="9" spans="1:16" s="15" customFormat="1" ht="6" customHeight="1">
      <c r="B9" s="14"/>
      <c r="C9" s="14"/>
      <c r="D9" s="14"/>
      <c r="E9" s="14"/>
      <c r="F9" s="14"/>
      <c r="G9" s="14"/>
      <c r="H9" s="14"/>
      <c r="I9" s="14"/>
      <c r="J9" s="14"/>
      <c r="K9" s="14"/>
      <c r="L9" s="14"/>
      <c r="M9" s="14"/>
      <c r="N9" s="14"/>
      <c r="O9" s="14"/>
      <c r="P9" s="14"/>
    </row>
    <row r="10" spans="1:16" s="15" customFormat="1" ht="63" customHeight="1">
      <c r="A10" s="16" t="s">
        <v>22</v>
      </c>
      <c r="B10" s="14"/>
      <c r="C10" s="14"/>
      <c r="D10" s="14"/>
      <c r="E10" s="14"/>
      <c r="F10" s="14"/>
      <c r="G10" s="14"/>
      <c r="H10" s="14"/>
      <c r="I10" s="14"/>
      <c r="J10" s="14"/>
      <c r="K10" s="14"/>
      <c r="L10" s="14"/>
      <c r="M10" s="14"/>
      <c r="N10" s="14"/>
      <c r="O10" s="14"/>
      <c r="P10" s="14"/>
    </row>
    <row r="11" spans="1:16" s="15" customFormat="1" ht="7.5" customHeight="1">
      <c r="B11" s="14"/>
      <c r="C11" s="14"/>
      <c r="D11" s="14"/>
      <c r="E11" s="14"/>
      <c r="F11" s="14"/>
      <c r="G11" s="14"/>
      <c r="H11" s="14"/>
      <c r="I11" s="14"/>
      <c r="J11" s="14"/>
      <c r="K11" s="14"/>
      <c r="L11" s="14"/>
      <c r="M11" s="14"/>
      <c r="N11" s="14"/>
      <c r="O11" s="14"/>
      <c r="P11" s="14"/>
    </row>
    <row r="12" spans="1:16" s="15" customFormat="1" ht="93" customHeight="1">
      <c r="A12" s="19" t="s">
        <v>23</v>
      </c>
      <c r="B12" s="14"/>
      <c r="C12" s="14"/>
      <c r="D12" s="14"/>
      <c r="E12" s="14"/>
      <c r="F12" s="14"/>
      <c r="G12" s="14"/>
      <c r="H12" s="14"/>
      <c r="I12" s="14"/>
      <c r="J12" s="14"/>
      <c r="K12" s="14"/>
      <c r="L12" s="14"/>
      <c r="M12" s="14"/>
      <c r="N12" s="14"/>
      <c r="O12" s="14"/>
      <c r="P12" s="14"/>
    </row>
    <row r="13" spans="1:16" s="15" customFormat="1" ht="8.25" customHeight="1">
      <c r="B13" s="14"/>
      <c r="C13" s="14"/>
      <c r="D13" s="14"/>
      <c r="E13" s="14"/>
      <c r="F13" s="14"/>
      <c r="G13" s="14"/>
      <c r="H13" s="14"/>
      <c r="I13" s="14"/>
      <c r="J13" s="14"/>
      <c r="K13" s="14"/>
      <c r="L13" s="14"/>
      <c r="M13" s="14"/>
      <c r="N13" s="14"/>
      <c r="O13" s="14"/>
      <c r="P13" s="14"/>
    </row>
    <row r="14" spans="1:16" s="15" customFormat="1" ht="48" customHeight="1">
      <c r="A14" s="19" t="s">
        <v>24</v>
      </c>
      <c r="B14" s="14"/>
      <c r="C14" s="14"/>
      <c r="D14" s="14"/>
      <c r="E14" s="14"/>
      <c r="F14" s="14"/>
      <c r="G14" s="14"/>
      <c r="H14" s="14"/>
      <c r="I14" s="14"/>
      <c r="J14" s="14"/>
      <c r="K14" s="14"/>
      <c r="L14" s="14"/>
      <c r="M14" s="14"/>
      <c r="N14" s="14"/>
      <c r="O14" s="14"/>
      <c r="P14" s="14"/>
    </row>
    <row r="15" spans="1:16" s="15" customFormat="1" ht="7.5" customHeight="1">
      <c r="B15" s="14"/>
      <c r="C15" s="14"/>
      <c r="D15" s="14"/>
      <c r="E15" s="14"/>
      <c r="F15" s="14"/>
      <c r="G15" s="14"/>
      <c r="H15" s="14"/>
      <c r="I15" s="14"/>
      <c r="J15" s="14"/>
      <c r="K15" s="14"/>
      <c r="L15" s="14"/>
      <c r="M15" s="14"/>
      <c r="N15" s="14"/>
      <c r="O15" s="14"/>
      <c r="P15" s="14"/>
    </row>
    <row r="16" spans="1:16" s="15" customFormat="1" ht="18.75">
      <c r="A16" s="17" t="s">
        <v>15</v>
      </c>
      <c r="B16" s="14"/>
      <c r="C16" s="14"/>
      <c r="D16" s="14"/>
      <c r="E16" s="14"/>
      <c r="F16" s="14"/>
      <c r="G16" s="14"/>
      <c r="H16" s="14"/>
      <c r="I16" s="14"/>
      <c r="J16" s="14"/>
      <c r="K16" s="14"/>
      <c r="L16" s="14"/>
      <c r="M16" s="14"/>
      <c r="N16" s="14"/>
      <c r="O16" s="14"/>
      <c r="P16" s="14"/>
    </row>
    <row r="17" spans="1:16" s="15" customFormat="1" ht="45">
      <c r="A17" s="19" t="s">
        <v>25</v>
      </c>
      <c r="B17" s="14"/>
      <c r="C17" s="14"/>
      <c r="D17" s="14"/>
      <c r="E17" s="14"/>
      <c r="F17" s="14"/>
      <c r="G17" s="14"/>
      <c r="H17" s="14"/>
      <c r="I17" s="14"/>
      <c r="J17" s="14"/>
      <c r="K17" s="14"/>
      <c r="L17" s="14"/>
      <c r="M17" s="14"/>
      <c r="N17" s="14"/>
      <c r="O17" s="14"/>
      <c r="P17" s="14"/>
    </row>
    <row r="18" spans="1:16" s="15" customFormat="1" ht="7.5" customHeight="1">
      <c r="B18" s="14"/>
      <c r="C18" s="14"/>
      <c r="D18" s="14"/>
      <c r="E18" s="14"/>
      <c r="F18" s="14"/>
      <c r="G18" s="14"/>
      <c r="H18" s="14"/>
      <c r="I18" s="14"/>
      <c r="J18" s="14"/>
      <c r="K18" s="14"/>
      <c r="L18" s="14"/>
      <c r="M18" s="14"/>
      <c r="N18" s="14"/>
      <c r="O18" s="14"/>
      <c r="P18" s="14"/>
    </row>
    <row r="19" spans="1:16" s="15" customFormat="1">
      <c r="A19" s="18" t="s">
        <v>16</v>
      </c>
      <c r="B19" s="14"/>
      <c r="C19" s="14"/>
      <c r="D19" s="14"/>
      <c r="E19" s="14"/>
      <c r="F19" s="14"/>
      <c r="G19" s="14"/>
      <c r="H19" s="14"/>
      <c r="I19" s="14"/>
      <c r="J19" s="14"/>
      <c r="K19" s="14"/>
      <c r="L19" s="14"/>
      <c r="M19" s="14"/>
      <c r="N19" s="14"/>
      <c r="O19" s="14"/>
      <c r="P19" s="14"/>
    </row>
    <row r="20" spans="1:16" s="15" customFormat="1" ht="45">
      <c r="A20" s="16" t="s">
        <v>26</v>
      </c>
      <c r="B20" s="14"/>
      <c r="C20" s="14"/>
      <c r="D20" s="14"/>
      <c r="E20" s="14"/>
      <c r="F20" s="14"/>
      <c r="G20" s="14"/>
      <c r="H20" s="14"/>
      <c r="I20" s="14"/>
      <c r="J20" s="14"/>
      <c r="K20" s="14"/>
      <c r="L20" s="14"/>
      <c r="M20" s="14"/>
      <c r="N20" s="14"/>
      <c r="O20" s="14"/>
      <c r="P20" s="14"/>
    </row>
    <row r="21" spans="1:16" s="15" customFormat="1" ht="9.75" customHeight="1">
      <c r="B21" s="14"/>
      <c r="C21" s="14"/>
      <c r="D21" s="14"/>
      <c r="E21" s="14"/>
      <c r="F21" s="14"/>
      <c r="G21" s="14"/>
      <c r="H21" s="14"/>
      <c r="I21" s="14"/>
      <c r="J21" s="14"/>
      <c r="K21" s="14"/>
      <c r="L21" s="14"/>
      <c r="M21" s="14"/>
      <c r="N21" s="14"/>
      <c r="O21" s="14"/>
      <c r="P21" s="14"/>
    </row>
    <row r="22" spans="1:16" s="15" customFormat="1" ht="18.75">
      <c r="A22" s="21" t="s">
        <v>28</v>
      </c>
      <c r="B22" s="14"/>
      <c r="C22" s="14"/>
      <c r="D22" s="14"/>
      <c r="E22" s="14"/>
      <c r="F22" s="14"/>
      <c r="G22" s="14"/>
      <c r="H22" s="14"/>
      <c r="I22" s="14"/>
      <c r="J22" s="14"/>
      <c r="K22" s="14"/>
      <c r="L22" s="14"/>
      <c r="M22" s="14"/>
      <c r="N22" s="14"/>
      <c r="O22" s="14"/>
      <c r="P22" s="14"/>
    </row>
    <row r="23" spans="1:16" s="15" customFormat="1">
      <c r="B23" s="14"/>
      <c r="C23" s="14"/>
      <c r="D23" s="14"/>
      <c r="E23" s="14"/>
      <c r="F23" s="14"/>
      <c r="G23" s="14"/>
      <c r="H23" s="14"/>
      <c r="I23" s="14"/>
      <c r="J23" s="14"/>
      <c r="K23" s="14"/>
      <c r="L23" s="14"/>
      <c r="M23" s="14"/>
      <c r="N23" s="14"/>
      <c r="O23" s="14"/>
      <c r="P23" s="14"/>
    </row>
    <row r="24" spans="1:16" s="15" customFormat="1">
      <c r="B24" s="14"/>
      <c r="C24" s="14"/>
      <c r="D24" s="14"/>
      <c r="E24" s="14"/>
      <c r="F24" s="14"/>
      <c r="G24" s="14"/>
      <c r="H24" s="14"/>
      <c r="I24" s="14"/>
      <c r="J24" s="14"/>
      <c r="K24" s="14"/>
      <c r="L24" s="14"/>
      <c r="M24" s="14"/>
      <c r="N24" s="14"/>
      <c r="O24" s="14"/>
      <c r="P24" s="14"/>
    </row>
    <row r="25" spans="1:16" s="15" customFormat="1">
      <c r="B25" s="14"/>
      <c r="C25" s="14"/>
      <c r="D25" s="14"/>
      <c r="E25" s="14"/>
      <c r="F25" s="14"/>
      <c r="G25" s="14"/>
      <c r="H25" s="14"/>
      <c r="I25" s="14"/>
      <c r="J25" s="14"/>
      <c r="K25" s="14"/>
      <c r="L25" s="14"/>
      <c r="M25" s="14"/>
      <c r="N25" s="14"/>
      <c r="O25" s="14"/>
      <c r="P25" s="14"/>
    </row>
    <row r="26" spans="1:16" s="15" customFormat="1">
      <c r="B26" s="14"/>
      <c r="C26" s="14"/>
      <c r="D26" s="14"/>
      <c r="E26" s="14"/>
      <c r="F26" s="14"/>
      <c r="G26" s="14"/>
      <c r="H26" s="14"/>
      <c r="I26" s="14"/>
      <c r="J26" s="14"/>
      <c r="K26" s="14"/>
      <c r="L26" s="14"/>
      <c r="M26" s="14"/>
      <c r="N26" s="14"/>
      <c r="O26" s="14"/>
      <c r="P26" s="14"/>
    </row>
    <row r="27" spans="1:16" s="15" customFormat="1">
      <c r="B27" s="14"/>
      <c r="C27" s="14"/>
      <c r="D27" s="14"/>
      <c r="E27" s="14"/>
      <c r="F27" s="14"/>
      <c r="G27" s="14"/>
      <c r="H27" s="14"/>
      <c r="I27" s="14"/>
      <c r="J27" s="14"/>
      <c r="K27" s="14"/>
      <c r="L27" s="14"/>
      <c r="M27" s="14"/>
      <c r="N27" s="14"/>
      <c r="O27" s="14"/>
      <c r="P27" s="14"/>
    </row>
    <row r="28" spans="1:16" s="15" customFormat="1">
      <c r="B28" s="14"/>
      <c r="C28" s="14"/>
      <c r="D28" s="14"/>
      <c r="E28" s="14"/>
      <c r="F28" s="14"/>
      <c r="G28" s="14"/>
      <c r="H28" s="14"/>
      <c r="I28" s="14"/>
      <c r="J28" s="14"/>
      <c r="K28" s="14"/>
      <c r="L28" s="14"/>
      <c r="M28" s="14"/>
      <c r="N28" s="14"/>
      <c r="O28" s="14"/>
      <c r="P28" s="14"/>
    </row>
    <row r="29" spans="1:16" s="15" customFormat="1">
      <c r="B29" s="14"/>
      <c r="C29" s="14"/>
      <c r="D29" s="14"/>
      <c r="E29" s="14"/>
      <c r="F29" s="14"/>
      <c r="G29" s="14"/>
      <c r="H29" s="14"/>
      <c r="I29" s="14"/>
      <c r="J29" s="14"/>
      <c r="K29" s="14"/>
      <c r="L29" s="14"/>
      <c r="M29" s="14"/>
      <c r="N29" s="14"/>
      <c r="O29" s="14"/>
      <c r="P29" s="14"/>
    </row>
    <row r="30" spans="1:16" s="15" customFormat="1">
      <c r="B30" s="14"/>
      <c r="C30" s="14"/>
      <c r="D30" s="14"/>
      <c r="E30" s="14"/>
      <c r="F30" s="14"/>
      <c r="G30" s="14"/>
      <c r="H30" s="14"/>
      <c r="I30" s="14"/>
      <c r="J30" s="14"/>
      <c r="K30" s="14"/>
      <c r="L30" s="14"/>
      <c r="M30" s="14"/>
      <c r="N30" s="14"/>
      <c r="O30" s="14"/>
      <c r="P30" s="14"/>
    </row>
    <row r="31" spans="1:16" s="15" customFormat="1">
      <c r="B31" s="14"/>
      <c r="C31" s="14"/>
      <c r="D31" s="14"/>
      <c r="E31" s="14"/>
      <c r="F31" s="14"/>
      <c r="G31" s="14"/>
      <c r="H31" s="14"/>
      <c r="I31" s="14"/>
      <c r="J31" s="14"/>
      <c r="K31" s="14"/>
      <c r="L31" s="14"/>
      <c r="M31" s="14"/>
      <c r="N31" s="14"/>
      <c r="O31" s="14"/>
      <c r="P31" s="14"/>
    </row>
    <row r="32" spans="1:16" s="15" customFormat="1">
      <c r="B32" s="14"/>
      <c r="C32" s="14"/>
      <c r="D32" s="14"/>
      <c r="E32" s="14"/>
      <c r="F32" s="14"/>
      <c r="G32" s="14"/>
      <c r="H32" s="14"/>
      <c r="I32" s="14"/>
      <c r="J32" s="14"/>
      <c r="K32" s="14"/>
      <c r="L32" s="14"/>
      <c r="M32" s="14"/>
      <c r="N32" s="14"/>
      <c r="O32" s="14"/>
      <c r="P32" s="14"/>
    </row>
    <row r="33" spans="2:16" s="15" customFormat="1">
      <c r="B33" s="14"/>
      <c r="C33" s="14"/>
      <c r="D33" s="14"/>
      <c r="E33" s="14"/>
      <c r="F33" s="14"/>
      <c r="G33" s="14"/>
      <c r="H33" s="14"/>
      <c r="I33" s="14"/>
      <c r="J33" s="14"/>
      <c r="K33" s="14"/>
      <c r="L33" s="14"/>
      <c r="M33" s="14"/>
      <c r="N33" s="14"/>
      <c r="O33" s="14"/>
      <c r="P33" s="14"/>
    </row>
    <row r="34" spans="2:16" s="15" customFormat="1">
      <c r="B34" s="14"/>
      <c r="C34" s="14"/>
      <c r="D34" s="14"/>
      <c r="E34" s="14"/>
      <c r="F34" s="14"/>
      <c r="G34" s="14"/>
      <c r="H34" s="14"/>
      <c r="I34" s="14"/>
      <c r="J34" s="14"/>
      <c r="K34" s="14"/>
      <c r="L34" s="14"/>
      <c r="M34" s="14"/>
      <c r="N34" s="14"/>
      <c r="O34" s="14"/>
      <c r="P34" s="14"/>
    </row>
    <row r="35" spans="2:16" s="15" customFormat="1">
      <c r="B35" s="14"/>
      <c r="C35" s="14"/>
      <c r="D35" s="14"/>
      <c r="E35" s="14"/>
      <c r="F35" s="14"/>
      <c r="G35" s="14"/>
      <c r="H35" s="14"/>
      <c r="I35" s="14"/>
      <c r="J35" s="14"/>
      <c r="K35" s="14"/>
      <c r="L35" s="14"/>
      <c r="M35" s="14"/>
      <c r="N35" s="14"/>
      <c r="O35" s="14"/>
      <c r="P35" s="14"/>
    </row>
    <row r="36" spans="2:16" s="15" customFormat="1">
      <c r="B36" s="14"/>
      <c r="C36" s="14"/>
      <c r="D36" s="14"/>
      <c r="E36" s="14"/>
      <c r="F36" s="14"/>
      <c r="G36" s="14"/>
      <c r="H36" s="14"/>
      <c r="I36" s="14"/>
      <c r="J36" s="14"/>
      <c r="K36" s="14"/>
      <c r="L36" s="14"/>
      <c r="M36" s="14"/>
      <c r="N36" s="14"/>
      <c r="O36" s="14"/>
      <c r="P36" s="14"/>
    </row>
  </sheetData>
  <customSheetViews>
    <customSheetView guid="{06F90F46-2BF0-4715-BC85-82601D553A11}">
      <pageMargins left="0.7" right="0.7" top="0.75" bottom="0.75" header="0.3" footer="0.3"/>
      <pageSetup orientation="portrait" verticalDpi="0" r:id="rId1"/>
    </customSheetView>
    <customSheetView guid="{483485B3-FD38-4CBC-865A-05470CC7588D}" topLeftCell="A6">
      <selection activeCell="A21" sqref="A21"/>
      <pageMargins left="0.7" right="0.7" top="0.75" bottom="0.75" header="0.3" footer="0.3"/>
      <pageSetup orientation="portrait" verticalDpi="0" r:id="rId2"/>
    </customSheetView>
  </customSheetViews>
  <phoneticPr fontId="0" type="noConversion"/>
  <pageMargins left="0.7" right="0.7" top="0.75" bottom="0.75" header="0.3" footer="0.3"/>
  <pageSetup orientation="portrait" verticalDpi="0" r:id="rId3"/>
</worksheet>
</file>

<file path=xl/worksheets/sheet2.xml><?xml version="1.0" encoding="utf-8"?>
<worksheet xmlns="http://schemas.openxmlformats.org/spreadsheetml/2006/main" xmlns:r="http://schemas.openxmlformats.org/officeDocument/2006/relationships">
  <dimension ref="A1:W83"/>
  <sheetViews>
    <sheetView workbookViewId="0">
      <selection activeCell="O4" sqref="O4"/>
    </sheetView>
  </sheetViews>
  <sheetFormatPr defaultRowHeight="15"/>
  <cols>
    <col min="1" max="1" width="9.5703125" customWidth="1"/>
    <col min="2" max="2" width="6.42578125" hidden="1" customWidth="1"/>
    <col min="3" max="3" width="10.140625" customWidth="1"/>
    <col min="4" max="4" width="8.140625" hidden="1" customWidth="1"/>
    <col min="5" max="5" width="11.28515625" hidden="1" customWidth="1"/>
    <col min="6" max="6" width="12.28515625" customWidth="1"/>
    <col min="7" max="7" width="11" customWidth="1"/>
    <col min="8" max="8" width="9.5703125" hidden="1" customWidth="1"/>
    <col min="9" max="9" width="9.7109375" hidden="1" customWidth="1"/>
    <col min="10" max="10" width="8" hidden="1" customWidth="1"/>
    <col min="11" max="11" width="17" customWidth="1"/>
    <col min="12" max="12" width="6" customWidth="1"/>
    <col min="14" max="14" width="6.85546875" hidden="1" customWidth="1"/>
    <col min="15" max="15" width="9.5703125" customWidth="1"/>
    <col min="16" max="16" width="4.7109375" hidden="1" customWidth="1"/>
    <col min="17" max="17" width="11.28515625" hidden="1" customWidth="1"/>
    <col min="18" max="18" width="11.28515625" customWidth="1"/>
    <col min="19" max="19" width="10.42578125" customWidth="1"/>
    <col min="20" max="20" width="9.140625" hidden="1" customWidth="1"/>
    <col min="21" max="21" width="12.7109375" hidden="1" customWidth="1"/>
    <col min="22" max="22" width="9.140625" hidden="1" customWidth="1"/>
    <col min="23" max="23" width="15.7109375" customWidth="1"/>
  </cols>
  <sheetData>
    <row r="1" spans="1:23">
      <c r="A1" t="s">
        <v>27</v>
      </c>
      <c r="K1" s="4">
        <v>85000</v>
      </c>
    </row>
    <row r="2" spans="1:23" ht="6" customHeight="1">
      <c r="G2" s="2"/>
    </row>
    <row r="3" spans="1:23">
      <c r="A3" t="s">
        <v>1</v>
      </c>
      <c r="K3" s="3">
        <v>2.9000000000000001E-2</v>
      </c>
    </row>
    <row r="4" spans="1:23" ht="6" customHeight="1">
      <c r="G4" s="2"/>
    </row>
    <row r="5" spans="1:23">
      <c r="A5" t="s">
        <v>13</v>
      </c>
      <c r="K5" s="5">
        <v>67</v>
      </c>
    </row>
    <row r="6" spans="1:23" ht="6.75" customHeight="1">
      <c r="G6" s="2"/>
    </row>
    <row r="7" spans="1:23">
      <c r="A7" t="s">
        <v>2</v>
      </c>
      <c r="K7" s="3"/>
      <c r="L7" t="s">
        <v>11</v>
      </c>
    </row>
    <row r="8" spans="1:23">
      <c r="A8" s="11" t="s">
        <v>14</v>
      </c>
      <c r="C8" s="10"/>
      <c r="K8" s="4">
        <v>4800</v>
      </c>
      <c r="L8" t="s">
        <v>12</v>
      </c>
    </row>
    <row r="9" spans="1:23" ht="9" customHeight="1">
      <c r="G9" s="2"/>
    </row>
    <row r="10" spans="1:23">
      <c r="A10" t="s">
        <v>3</v>
      </c>
      <c r="K10" s="3">
        <v>1.4999999999999999E-2</v>
      </c>
    </row>
    <row r="11" spans="1:23">
      <c r="G11" s="2"/>
      <c r="I11" t="s">
        <v>7</v>
      </c>
    </row>
    <row r="12" spans="1:23" ht="30">
      <c r="A12" s="6" t="s">
        <v>0</v>
      </c>
      <c r="B12" s="6"/>
      <c r="C12" s="6" t="s">
        <v>9</v>
      </c>
      <c r="D12" s="6"/>
      <c r="F12" s="6" t="s">
        <v>8</v>
      </c>
      <c r="G12" s="6" t="s">
        <v>10</v>
      </c>
      <c r="H12" s="6" t="s">
        <v>4</v>
      </c>
      <c r="I12" s="6" t="s">
        <v>6</v>
      </c>
      <c r="J12" s="6" t="s">
        <v>5</v>
      </c>
      <c r="K12" s="6" t="s">
        <v>5</v>
      </c>
      <c r="M12" s="6" t="s">
        <v>0</v>
      </c>
      <c r="N12" s="6"/>
      <c r="O12" s="6" t="s">
        <v>9</v>
      </c>
      <c r="P12" s="6"/>
      <c r="R12" s="6" t="s">
        <v>8</v>
      </c>
      <c r="S12" s="6" t="s">
        <v>10</v>
      </c>
      <c r="T12" s="6" t="s">
        <v>4</v>
      </c>
      <c r="U12" s="6" t="s">
        <v>6</v>
      </c>
      <c r="V12" s="6" t="s">
        <v>5</v>
      </c>
      <c r="W12" s="6" t="s">
        <v>5</v>
      </c>
    </row>
    <row r="13" spans="1:23">
      <c r="A13" s="12">
        <v>61</v>
      </c>
      <c r="B13" s="7">
        <f t="shared" ref="B13:B32" si="0">IF(A13=$K$5,$K$1,0)</f>
        <v>0</v>
      </c>
      <c r="C13" s="8">
        <f>IF(B13="",0,B13)</f>
        <v>0</v>
      </c>
      <c r="D13" s="8">
        <f>IF(A13=$K$5,IF($K$8="",$K$7*$K$1,$K$8),0)</f>
        <v>0</v>
      </c>
      <c r="E13" s="8">
        <f>IF(A13&gt;=$K$5,D13,0)</f>
        <v>0</v>
      </c>
      <c r="F13" s="8">
        <f t="shared" ref="F13:F32" si="1">IF(E13&gt;C13,C13,E13)</f>
        <v>0</v>
      </c>
      <c r="G13" s="8">
        <f>(C13-F13)*$K$3</f>
        <v>0</v>
      </c>
      <c r="H13" s="8">
        <f t="shared" ref="H13:H32" si="2">IF(C13="",0,C13+G13-F13)</f>
        <v>0</v>
      </c>
      <c r="I13" s="7"/>
      <c r="J13" s="7"/>
      <c r="K13" s="7"/>
      <c r="M13" s="12">
        <v>81</v>
      </c>
      <c r="N13" s="7">
        <f t="shared" ref="N13:N32" si="3">IF(M13=$K$5,$K$1,0)</f>
        <v>0</v>
      </c>
      <c r="O13" s="8">
        <f>IF(N13&gt;=H32,N13,H32)</f>
        <v>34963.10913789089</v>
      </c>
      <c r="P13" s="8" t="str">
        <f t="shared" ref="P13:P32" si="4">IF(M13=$K$5,IF($K$8="",$K$7*$K$1,$K$8),"")</f>
        <v/>
      </c>
      <c r="Q13" s="8">
        <f>IF(IF(M13&gt;=$K$5,IF(E32=0,P13,E32*(1+$K$10)),0)&lt;V13,V13,IF(M13&gt;=$K$5,IF(E32=0,P13,E32*(1+$K$10)),0))</f>
        <v>5912.4275073310009</v>
      </c>
      <c r="R13" s="8">
        <f>IF(Q13&gt;O13,O13,Q13)</f>
        <v>5912.4275073310009</v>
      </c>
      <c r="S13" s="8">
        <f t="shared" ref="S13:S32" si="5">IF(M13&gt;=$K$5,((O13-R13)*$K$3),0)</f>
        <v>842.46976728623679</v>
      </c>
      <c r="T13" s="8">
        <f t="shared" ref="T13:T32" si="6">IF(O13="",0,O13+S13-R13)</f>
        <v>29893.151397846126</v>
      </c>
      <c r="U13" s="7">
        <v>17.899999999999999</v>
      </c>
      <c r="V13" s="8">
        <f t="shared" ref="V13:V32" si="7">+O13/U13</f>
        <v>1953.2463205525639</v>
      </c>
      <c r="W13" s="9" t="str">
        <f t="shared" ref="W13:W32" si="8">IF(Q13=V13,"Withdrew RMD","")</f>
        <v/>
      </c>
    </row>
    <row r="14" spans="1:23">
      <c r="A14" s="12">
        <v>62</v>
      </c>
      <c r="B14" s="7">
        <f t="shared" si="0"/>
        <v>0</v>
      </c>
      <c r="C14" s="8">
        <f t="shared" ref="C14:C32" si="9">IF(B14&gt;=H13,B14,H13)</f>
        <v>0</v>
      </c>
      <c r="D14" s="8">
        <f>IF(A14=$K$5,IF($K$8="",$K$7*$K$1,$K$8),0)</f>
        <v>0</v>
      </c>
      <c r="E14" s="8">
        <f t="shared" ref="E14:E20" si="10">IF(A14&gt;=$K$5,IF(E13=0,D14,E13*(1+$K$10)),0)</f>
        <v>0</v>
      </c>
      <c r="F14" s="8">
        <f t="shared" si="1"/>
        <v>0</v>
      </c>
      <c r="G14" s="8">
        <f t="shared" ref="G14:G32" si="11">IF(A14&gt;=$K$5,((C14-F14)*$K$3),0)</f>
        <v>0</v>
      </c>
      <c r="H14" s="8">
        <f t="shared" si="2"/>
        <v>0</v>
      </c>
      <c r="I14" s="7"/>
      <c r="J14" s="7"/>
      <c r="K14" s="7"/>
      <c r="M14" s="12">
        <v>82</v>
      </c>
      <c r="N14" s="7">
        <f t="shared" si="3"/>
        <v>0</v>
      </c>
      <c r="O14" s="8">
        <f t="shared" ref="O14:O32" si="12">IF(N14&gt;=T13,N14,T13)</f>
        <v>29893.151397846126</v>
      </c>
      <c r="P14" s="8" t="str">
        <f t="shared" si="4"/>
        <v/>
      </c>
      <c r="Q14" s="8">
        <f t="shared" ref="Q14:Q32" si="13">IF(IF(M14&gt;=$K$5,IF(Q13=0,P14,Q13*(1+$K$10)),0)&lt;V14,V14,IF(M14&gt;=$K$5,IF(Q13=0,P14,Q13*(1+$K$10)),0))</f>
        <v>6001.1139199409654</v>
      </c>
      <c r="R14" s="8">
        <f t="shared" ref="R14:R32" si="14">IF(Q14&gt;O14,O14,Q14)</f>
        <v>6001.1139199409654</v>
      </c>
      <c r="S14" s="8">
        <f t="shared" si="5"/>
        <v>692.86908685924971</v>
      </c>
      <c r="T14" s="8">
        <f t="shared" si="6"/>
        <v>24584.906564764409</v>
      </c>
      <c r="U14" s="7">
        <v>17.100000000000001</v>
      </c>
      <c r="V14" s="8">
        <f t="shared" si="7"/>
        <v>1748.137508645972</v>
      </c>
      <c r="W14" s="9" t="str">
        <f t="shared" si="8"/>
        <v/>
      </c>
    </row>
    <row r="15" spans="1:23">
      <c r="A15" s="12">
        <v>63</v>
      </c>
      <c r="B15" s="7">
        <f t="shared" si="0"/>
        <v>0</v>
      </c>
      <c r="C15" s="8">
        <f t="shared" si="9"/>
        <v>0</v>
      </c>
      <c r="D15" s="8">
        <f t="shared" ref="D15:D31" si="15">IF(A15=$K$5,IF($K$8="",$K$7*$K$1,$K$8),0)</f>
        <v>0</v>
      </c>
      <c r="E15" s="8">
        <f t="shared" si="10"/>
        <v>0</v>
      </c>
      <c r="F15" s="8">
        <f t="shared" si="1"/>
        <v>0</v>
      </c>
      <c r="G15" s="8">
        <f t="shared" si="11"/>
        <v>0</v>
      </c>
      <c r="H15" s="8">
        <f t="shared" si="2"/>
        <v>0</v>
      </c>
      <c r="I15" s="7"/>
      <c r="J15" s="7"/>
      <c r="K15" s="7"/>
      <c r="M15" s="12">
        <v>83</v>
      </c>
      <c r="N15" s="7">
        <f t="shared" si="3"/>
        <v>0</v>
      </c>
      <c r="O15" s="8">
        <f t="shared" si="12"/>
        <v>24584.906564764409</v>
      </c>
      <c r="P15" s="8" t="str">
        <f t="shared" si="4"/>
        <v/>
      </c>
      <c r="Q15" s="8">
        <f t="shared" si="13"/>
        <v>6091.1306287400794</v>
      </c>
      <c r="R15" s="8">
        <f t="shared" si="14"/>
        <v>6091.1306287400794</v>
      </c>
      <c r="S15" s="8">
        <f t="shared" si="5"/>
        <v>536.31950214470555</v>
      </c>
      <c r="T15" s="8">
        <f t="shared" si="6"/>
        <v>19030.095438169035</v>
      </c>
      <c r="U15" s="7">
        <v>16.3</v>
      </c>
      <c r="V15" s="8">
        <f t="shared" si="7"/>
        <v>1508.2764763659145</v>
      </c>
      <c r="W15" s="9" t="str">
        <f t="shared" si="8"/>
        <v/>
      </c>
    </row>
    <row r="16" spans="1:23">
      <c r="A16" s="12">
        <v>64</v>
      </c>
      <c r="B16" s="7">
        <f t="shared" si="0"/>
        <v>0</v>
      </c>
      <c r="C16" s="8">
        <f t="shared" si="9"/>
        <v>0</v>
      </c>
      <c r="D16" s="8">
        <f t="shared" si="15"/>
        <v>0</v>
      </c>
      <c r="E16" s="8">
        <f t="shared" si="10"/>
        <v>0</v>
      </c>
      <c r="F16" s="8">
        <f t="shared" si="1"/>
        <v>0</v>
      </c>
      <c r="G16" s="8">
        <f t="shared" si="11"/>
        <v>0</v>
      </c>
      <c r="H16" s="8">
        <f t="shared" si="2"/>
        <v>0</v>
      </c>
      <c r="I16" s="7"/>
      <c r="J16" s="7"/>
      <c r="K16" s="7"/>
      <c r="M16" s="12">
        <v>84</v>
      </c>
      <c r="N16" s="7">
        <f t="shared" si="3"/>
        <v>0</v>
      </c>
      <c r="O16" s="8">
        <f t="shared" si="12"/>
        <v>19030.095438169035</v>
      </c>
      <c r="P16" s="8" t="str">
        <f t="shared" si="4"/>
        <v/>
      </c>
      <c r="Q16" s="8">
        <f t="shared" si="13"/>
        <v>6182.4975881711798</v>
      </c>
      <c r="R16" s="8">
        <f t="shared" si="14"/>
        <v>6182.4975881711798</v>
      </c>
      <c r="S16" s="8">
        <f t="shared" si="5"/>
        <v>372.5803376499378</v>
      </c>
      <c r="T16" s="8">
        <f t="shared" si="6"/>
        <v>13220.178187647794</v>
      </c>
      <c r="U16" s="7">
        <v>15.5</v>
      </c>
      <c r="V16" s="8">
        <f t="shared" si="7"/>
        <v>1227.7480927850991</v>
      </c>
      <c r="W16" s="9" t="str">
        <f t="shared" si="8"/>
        <v/>
      </c>
    </row>
    <row r="17" spans="1:23">
      <c r="A17" s="12">
        <v>65</v>
      </c>
      <c r="B17" s="7">
        <f t="shared" si="0"/>
        <v>0</v>
      </c>
      <c r="C17" s="8">
        <f t="shared" si="9"/>
        <v>0</v>
      </c>
      <c r="D17" s="8">
        <f t="shared" si="15"/>
        <v>0</v>
      </c>
      <c r="E17" s="8">
        <f t="shared" si="10"/>
        <v>0</v>
      </c>
      <c r="F17" s="8">
        <f t="shared" si="1"/>
        <v>0</v>
      </c>
      <c r="G17" s="8">
        <f t="shared" si="11"/>
        <v>0</v>
      </c>
      <c r="H17" s="8">
        <f t="shared" si="2"/>
        <v>0</v>
      </c>
      <c r="I17" s="7"/>
      <c r="J17" s="7"/>
      <c r="K17" s="7"/>
      <c r="M17" s="12">
        <v>85</v>
      </c>
      <c r="N17" s="7">
        <f t="shared" si="3"/>
        <v>0</v>
      </c>
      <c r="O17" s="8">
        <f t="shared" si="12"/>
        <v>13220.178187647794</v>
      </c>
      <c r="P17" s="8" t="str">
        <f t="shared" si="4"/>
        <v/>
      </c>
      <c r="Q17" s="8">
        <f t="shared" si="13"/>
        <v>6275.2350519937472</v>
      </c>
      <c r="R17" s="8">
        <f t="shared" si="14"/>
        <v>6275.2350519937472</v>
      </c>
      <c r="S17" s="8">
        <f t="shared" si="5"/>
        <v>201.40335093396737</v>
      </c>
      <c r="T17" s="8">
        <f t="shared" si="6"/>
        <v>7146.3464865880151</v>
      </c>
      <c r="U17" s="7">
        <v>14.8</v>
      </c>
      <c r="V17" s="8">
        <f t="shared" si="7"/>
        <v>893.25528294917524</v>
      </c>
      <c r="W17" s="9" t="str">
        <f t="shared" si="8"/>
        <v/>
      </c>
    </row>
    <row r="18" spans="1:23">
      <c r="A18" s="12">
        <v>66</v>
      </c>
      <c r="B18" s="7">
        <f t="shared" si="0"/>
        <v>0</v>
      </c>
      <c r="C18" s="8">
        <f t="shared" si="9"/>
        <v>0</v>
      </c>
      <c r="D18" s="8">
        <f t="shared" si="15"/>
        <v>0</v>
      </c>
      <c r="E18" s="8">
        <f t="shared" si="10"/>
        <v>0</v>
      </c>
      <c r="F18" s="8">
        <f t="shared" si="1"/>
        <v>0</v>
      </c>
      <c r="G18" s="8">
        <f t="shared" si="11"/>
        <v>0</v>
      </c>
      <c r="H18" s="8">
        <f t="shared" si="2"/>
        <v>0</v>
      </c>
      <c r="I18" s="7"/>
      <c r="J18" s="7"/>
      <c r="K18" s="7"/>
      <c r="M18" s="12">
        <v>86</v>
      </c>
      <c r="N18" s="7">
        <f t="shared" si="3"/>
        <v>0</v>
      </c>
      <c r="O18" s="8">
        <f t="shared" si="12"/>
        <v>7146.3464865880151</v>
      </c>
      <c r="P18" s="8" t="str">
        <f t="shared" si="4"/>
        <v/>
      </c>
      <c r="Q18" s="8">
        <f t="shared" si="13"/>
        <v>6369.3635777736527</v>
      </c>
      <c r="R18" s="8">
        <f t="shared" si="14"/>
        <v>6369.3635777736527</v>
      </c>
      <c r="S18" s="8">
        <f t="shared" si="5"/>
        <v>22.53250435561651</v>
      </c>
      <c r="T18" s="8">
        <f t="shared" si="6"/>
        <v>799.51541316997918</v>
      </c>
      <c r="U18" s="7">
        <v>14.1</v>
      </c>
      <c r="V18" s="8">
        <f t="shared" si="7"/>
        <v>506.83308415517837</v>
      </c>
      <c r="W18" s="9" t="str">
        <f t="shared" si="8"/>
        <v/>
      </c>
    </row>
    <row r="19" spans="1:23">
      <c r="A19" s="12">
        <v>67</v>
      </c>
      <c r="B19" s="7">
        <f t="shared" si="0"/>
        <v>85000</v>
      </c>
      <c r="C19" s="8">
        <f t="shared" si="9"/>
        <v>85000</v>
      </c>
      <c r="D19" s="8">
        <f t="shared" si="15"/>
        <v>4800</v>
      </c>
      <c r="E19" s="8">
        <f t="shared" si="10"/>
        <v>4800</v>
      </c>
      <c r="F19" s="8">
        <f t="shared" si="1"/>
        <v>4800</v>
      </c>
      <c r="G19" s="8">
        <f t="shared" si="11"/>
        <v>2325.8000000000002</v>
      </c>
      <c r="H19" s="8">
        <f t="shared" si="2"/>
        <v>82525.8</v>
      </c>
      <c r="I19" s="7"/>
      <c r="J19" s="7"/>
      <c r="K19" s="7"/>
      <c r="M19" s="12">
        <v>87</v>
      </c>
      <c r="N19" s="7">
        <f t="shared" si="3"/>
        <v>0</v>
      </c>
      <c r="O19" s="8">
        <f t="shared" si="12"/>
        <v>799.51541316997918</v>
      </c>
      <c r="P19" s="8" t="str">
        <f t="shared" si="4"/>
        <v/>
      </c>
      <c r="Q19" s="8">
        <f t="shared" si="13"/>
        <v>6464.9040314402564</v>
      </c>
      <c r="R19" s="8">
        <f t="shared" si="14"/>
        <v>799.51541316997918</v>
      </c>
      <c r="S19" s="8">
        <f t="shared" si="5"/>
        <v>0</v>
      </c>
      <c r="T19" s="8">
        <f t="shared" si="6"/>
        <v>0</v>
      </c>
      <c r="U19" s="7">
        <v>13.4</v>
      </c>
      <c r="V19" s="8">
        <f t="shared" si="7"/>
        <v>59.665329341043218</v>
      </c>
      <c r="W19" s="9" t="str">
        <f t="shared" si="8"/>
        <v/>
      </c>
    </row>
    <row r="20" spans="1:23">
      <c r="A20" s="12">
        <v>68</v>
      </c>
      <c r="B20" s="7">
        <f t="shared" si="0"/>
        <v>0</v>
      </c>
      <c r="C20" s="8">
        <f t="shared" si="9"/>
        <v>82525.8</v>
      </c>
      <c r="D20" s="8">
        <f t="shared" si="15"/>
        <v>0</v>
      </c>
      <c r="E20" s="8">
        <f t="shared" si="10"/>
        <v>4871.9999999999991</v>
      </c>
      <c r="F20" s="8">
        <f t="shared" si="1"/>
        <v>4871.9999999999991</v>
      </c>
      <c r="G20" s="8">
        <f t="shared" si="11"/>
        <v>2251.9602</v>
      </c>
      <c r="H20" s="8">
        <f t="shared" si="2"/>
        <v>79905.760200000004</v>
      </c>
      <c r="I20" s="7"/>
      <c r="J20" s="9"/>
      <c r="K20" s="7"/>
      <c r="M20" s="12">
        <v>88</v>
      </c>
      <c r="N20" s="7">
        <f t="shared" si="3"/>
        <v>0</v>
      </c>
      <c r="O20" s="8">
        <f t="shared" si="12"/>
        <v>0</v>
      </c>
      <c r="P20" s="8" t="str">
        <f t="shared" si="4"/>
        <v/>
      </c>
      <c r="Q20" s="8">
        <f t="shared" si="13"/>
        <v>6561.8775919118598</v>
      </c>
      <c r="R20" s="8">
        <f t="shared" si="14"/>
        <v>0</v>
      </c>
      <c r="S20" s="8">
        <f t="shared" si="5"/>
        <v>0</v>
      </c>
      <c r="T20" s="8">
        <f t="shared" si="6"/>
        <v>0</v>
      </c>
      <c r="U20" s="7">
        <v>12.7</v>
      </c>
      <c r="V20" s="8">
        <f t="shared" si="7"/>
        <v>0</v>
      </c>
      <c r="W20" s="9" t="str">
        <f t="shared" si="8"/>
        <v/>
      </c>
    </row>
    <row r="21" spans="1:23">
      <c r="A21" s="12">
        <v>69</v>
      </c>
      <c r="B21" s="7">
        <f t="shared" si="0"/>
        <v>0</v>
      </c>
      <c r="C21" s="8">
        <f t="shared" si="9"/>
        <v>79905.760200000004</v>
      </c>
      <c r="D21" s="8">
        <f t="shared" si="15"/>
        <v>0</v>
      </c>
      <c r="E21" s="8">
        <f t="shared" ref="E21:E32" si="16">IF(IF(A21&gt;=$K$5,IF(E20=0,D21,E20*(1+$K$10)),0)&lt;J21,J21,IF(A21&gt;=$K$5,IF(E20=0,D21,E20*(1+$K$10)),0))</f>
        <v>4945.079999999999</v>
      </c>
      <c r="F21" s="8">
        <f t="shared" si="1"/>
        <v>4945.079999999999</v>
      </c>
      <c r="G21" s="8">
        <f t="shared" si="11"/>
        <v>2173.8597258</v>
      </c>
      <c r="H21" s="8">
        <f t="shared" si="2"/>
        <v>77134.539925799996</v>
      </c>
      <c r="I21" s="7"/>
      <c r="J21" s="8"/>
      <c r="K21" s="9"/>
      <c r="M21" s="12">
        <v>89</v>
      </c>
      <c r="N21" s="7">
        <f t="shared" si="3"/>
        <v>0</v>
      </c>
      <c r="O21" s="8">
        <f t="shared" si="12"/>
        <v>0</v>
      </c>
      <c r="P21" s="8" t="str">
        <f t="shared" si="4"/>
        <v/>
      </c>
      <c r="Q21" s="8">
        <f t="shared" si="13"/>
        <v>6660.3057557905368</v>
      </c>
      <c r="R21" s="8">
        <f t="shared" si="14"/>
        <v>0</v>
      </c>
      <c r="S21" s="8">
        <f t="shared" si="5"/>
        <v>0</v>
      </c>
      <c r="T21" s="8">
        <f t="shared" si="6"/>
        <v>0</v>
      </c>
      <c r="U21" s="7">
        <v>12</v>
      </c>
      <c r="V21" s="8">
        <f t="shared" si="7"/>
        <v>0</v>
      </c>
      <c r="W21" s="9" t="str">
        <f t="shared" si="8"/>
        <v/>
      </c>
    </row>
    <row r="22" spans="1:23">
      <c r="A22" s="12">
        <v>70</v>
      </c>
      <c r="B22" s="7">
        <f t="shared" si="0"/>
        <v>0</v>
      </c>
      <c r="C22" s="8">
        <f t="shared" si="9"/>
        <v>77134.539925799996</v>
      </c>
      <c r="D22" s="8">
        <f t="shared" si="15"/>
        <v>0</v>
      </c>
      <c r="E22" s="8">
        <f t="shared" si="16"/>
        <v>5019.2561999999989</v>
      </c>
      <c r="F22" s="8">
        <f t="shared" si="1"/>
        <v>5019.2561999999989</v>
      </c>
      <c r="G22" s="8">
        <f t="shared" si="11"/>
        <v>2091.3432280481998</v>
      </c>
      <c r="H22" s="8">
        <f t="shared" si="2"/>
        <v>74206.626953848187</v>
      </c>
      <c r="I22" s="7">
        <v>27.4</v>
      </c>
      <c r="J22" s="8">
        <f t="shared" ref="J22:J32" si="17">+C22/I22</f>
        <v>2815.1291943722626</v>
      </c>
      <c r="K22" s="9" t="str">
        <f t="shared" ref="K22:K32" si="18">IF(E22=J22,"Withdrew RMD","")</f>
        <v/>
      </c>
      <c r="M22" s="12">
        <v>90</v>
      </c>
      <c r="N22" s="7">
        <f t="shared" si="3"/>
        <v>0</v>
      </c>
      <c r="O22" s="8">
        <f t="shared" si="12"/>
        <v>0</v>
      </c>
      <c r="P22" s="8" t="str">
        <f t="shared" si="4"/>
        <v/>
      </c>
      <c r="Q22" s="8">
        <f t="shared" si="13"/>
        <v>6760.2103421273941</v>
      </c>
      <c r="R22" s="8">
        <f t="shared" si="14"/>
        <v>0</v>
      </c>
      <c r="S22" s="8">
        <f t="shared" si="5"/>
        <v>0</v>
      </c>
      <c r="T22" s="8">
        <f t="shared" si="6"/>
        <v>0</v>
      </c>
      <c r="U22" s="7">
        <v>11.4</v>
      </c>
      <c r="V22" s="8">
        <f t="shared" si="7"/>
        <v>0</v>
      </c>
      <c r="W22" s="9" t="str">
        <f t="shared" si="8"/>
        <v/>
      </c>
    </row>
    <row r="23" spans="1:23">
      <c r="A23" s="12">
        <v>71</v>
      </c>
      <c r="B23" s="7">
        <f t="shared" si="0"/>
        <v>0</v>
      </c>
      <c r="C23" s="8">
        <f t="shared" si="9"/>
        <v>74206.626953848187</v>
      </c>
      <c r="D23" s="8">
        <f t="shared" si="15"/>
        <v>0</v>
      </c>
      <c r="E23" s="8">
        <f t="shared" si="16"/>
        <v>5094.5450429999983</v>
      </c>
      <c r="F23" s="8">
        <f t="shared" si="1"/>
        <v>5094.5450429999983</v>
      </c>
      <c r="G23" s="8">
        <f t="shared" si="11"/>
        <v>2004.2503754145973</v>
      </c>
      <c r="H23" s="8">
        <f t="shared" si="2"/>
        <v>71116.332286262797</v>
      </c>
      <c r="I23" s="7">
        <v>26.5</v>
      </c>
      <c r="J23" s="8">
        <f t="shared" si="17"/>
        <v>2800.2500737301202</v>
      </c>
      <c r="K23" s="9" t="str">
        <f t="shared" si="18"/>
        <v/>
      </c>
      <c r="M23" s="12">
        <v>91</v>
      </c>
      <c r="N23" s="7">
        <f t="shared" si="3"/>
        <v>0</v>
      </c>
      <c r="O23" s="8">
        <f t="shared" si="12"/>
        <v>0</v>
      </c>
      <c r="P23" s="8" t="str">
        <f t="shared" si="4"/>
        <v/>
      </c>
      <c r="Q23" s="8">
        <f t="shared" si="13"/>
        <v>6861.6134972593045</v>
      </c>
      <c r="R23" s="8">
        <f t="shared" si="14"/>
        <v>0</v>
      </c>
      <c r="S23" s="8">
        <f t="shared" si="5"/>
        <v>0</v>
      </c>
      <c r="T23" s="8">
        <f t="shared" si="6"/>
        <v>0</v>
      </c>
      <c r="U23" s="7">
        <v>10.8</v>
      </c>
      <c r="V23" s="8">
        <f t="shared" si="7"/>
        <v>0</v>
      </c>
      <c r="W23" s="9" t="str">
        <f t="shared" si="8"/>
        <v/>
      </c>
    </row>
    <row r="24" spans="1:23">
      <c r="A24" s="12">
        <v>72</v>
      </c>
      <c r="B24" s="7">
        <f t="shared" si="0"/>
        <v>0</v>
      </c>
      <c r="C24" s="8">
        <f t="shared" si="9"/>
        <v>71116.332286262797</v>
      </c>
      <c r="D24" s="8">
        <f t="shared" si="15"/>
        <v>0</v>
      </c>
      <c r="E24" s="8">
        <f t="shared" si="16"/>
        <v>5170.9632186449981</v>
      </c>
      <c r="F24" s="8">
        <f t="shared" si="1"/>
        <v>5170.9632186449981</v>
      </c>
      <c r="G24" s="8">
        <f t="shared" si="11"/>
        <v>1912.4157029609162</v>
      </c>
      <c r="H24" s="8">
        <f t="shared" si="2"/>
        <v>67857.784770578714</v>
      </c>
      <c r="I24" s="7">
        <v>25.6</v>
      </c>
      <c r="J24" s="8">
        <f t="shared" si="17"/>
        <v>2777.9817299321403</v>
      </c>
      <c r="K24" s="9" t="str">
        <f t="shared" si="18"/>
        <v/>
      </c>
      <c r="M24" s="12">
        <v>92</v>
      </c>
      <c r="N24" s="7">
        <f t="shared" si="3"/>
        <v>0</v>
      </c>
      <c r="O24" s="8">
        <f t="shared" si="12"/>
        <v>0</v>
      </c>
      <c r="P24" s="8" t="str">
        <f t="shared" si="4"/>
        <v/>
      </c>
      <c r="Q24" s="8">
        <f t="shared" si="13"/>
        <v>6964.5376997181938</v>
      </c>
      <c r="R24" s="8">
        <f t="shared" si="14"/>
        <v>0</v>
      </c>
      <c r="S24" s="8">
        <f t="shared" si="5"/>
        <v>0</v>
      </c>
      <c r="T24" s="8">
        <f t="shared" si="6"/>
        <v>0</v>
      </c>
      <c r="U24" s="7">
        <v>10.199999999999999</v>
      </c>
      <c r="V24" s="8">
        <f t="shared" si="7"/>
        <v>0</v>
      </c>
      <c r="W24" s="9" t="str">
        <f t="shared" si="8"/>
        <v/>
      </c>
    </row>
    <row r="25" spans="1:23">
      <c r="A25" s="12">
        <v>73</v>
      </c>
      <c r="B25" s="7">
        <f t="shared" si="0"/>
        <v>0</v>
      </c>
      <c r="C25" s="8">
        <f t="shared" si="9"/>
        <v>67857.784770578714</v>
      </c>
      <c r="D25" s="8">
        <f t="shared" si="15"/>
        <v>0</v>
      </c>
      <c r="E25" s="8">
        <f t="shared" si="16"/>
        <v>5248.5276669246723</v>
      </c>
      <c r="F25" s="8">
        <f t="shared" si="1"/>
        <v>5248.5276669246723</v>
      </c>
      <c r="G25" s="8">
        <f t="shared" si="11"/>
        <v>1815.6684560059673</v>
      </c>
      <c r="H25" s="8">
        <f t="shared" si="2"/>
        <v>64424.925559660005</v>
      </c>
      <c r="I25" s="7">
        <v>24.7</v>
      </c>
      <c r="J25" s="8">
        <f t="shared" si="17"/>
        <v>2747.2787356509602</v>
      </c>
      <c r="K25" s="9" t="str">
        <f t="shared" si="18"/>
        <v/>
      </c>
      <c r="M25" s="12">
        <v>93</v>
      </c>
      <c r="N25" s="7">
        <f t="shared" si="3"/>
        <v>0</v>
      </c>
      <c r="O25" s="8">
        <f t="shared" si="12"/>
        <v>0</v>
      </c>
      <c r="P25" s="8" t="str">
        <f t="shared" si="4"/>
        <v/>
      </c>
      <c r="Q25" s="8">
        <f t="shared" si="13"/>
        <v>7069.0057652139658</v>
      </c>
      <c r="R25" s="8">
        <f t="shared" si="14"/>
        <v>0</v>
      </c>
      <c r="S25" s="8">
        <f t="shared" si="5"/>
        <v>0</v>
      </c>
      <c r="T25" s="8">
        <f t="shared" si="6"/>
        <v>0</v>
      </c>
      <c r="U25" s="7">
        <v>9.6</v>
      </c>
      <c r="V25" s="8">
        <f t="shared" si="7"/>
        <v>0</v>
      </c>
      <c r="W25" s="9" t="str">
        <f t="shared" si="8"/>
        <v/>
      </c>
    </row>
    <row r="26" spans="1:23">
      <c r="A26" s="12">
        <v>74</v>
      </c>
      <c r="B26" s="7">
        <f t="shared" si="0"/>
        <v>0</v>
      </c>
      <c r="C26" s="8">
        <f t="shared" si="9"/>
        <v>64424.925559660005</v>
      </c>
      <c r="D26" s="8">
        <f t="shared" si="15"/>
        <v>0</v>
      </c>
      <c r="E26" s="8">
        <f t="shared" si="16"/>
        <v>5327.2555819285417</v>
      </c>
      <c r="F26" s="8">
        <f t="shared" si="1"/>
        <v>5327.2555819285417</v>
      </c>
      <c r="G26" s="8">
        <f t="shared" si="11"/>
        <v>1713.8324293542125</v>
      </c>
      <c r="H26" s="8">
        <f t="shared" si="2"/>
        <v>60811.502407085682</v>
      </c>
      <c r="I26" s="7">
        <v>23.8</v>
      </c>
      <c r="J26" s="8">
        <f t="shared" si="17"/>
        <v>2706.9296453638658</v>
      </c>
      <c r="K26" s="9" t="str">
        <f t="shared" si="18"/>
        <v/>
      </c>
      <c r="M26" s="12">
        <v>94</v>
      </c>
      <c r="N26" s="7">
        <f t="shared" si="3"/>
        <v>0</v>
      </c>
      <c r="O26" s="8">
        <f t="shared" si="12"/>
        <v>0</v>
      </c>
      <c r="P26" s="8" t="str">
        <f t="shared" si="4"/>
        <v/>
      </c>
      <c r="Q26" s="8">
        <f t="shared" si="13"/>
        <v>7175.0408516921743</v>
      </c>
      <c r="R26" s="8">
        <f t="shared" si="14"/>
        <v>0</v>
      </c>
      <c r="S26" s="8">
        <f t="shared" si="5"/>
        <v>0</v>
      </c>
      <c r="T26" s="8">
        <f t="shared" si="6"/>
        <v>0</v>
      </c>
      <c r="U26" s="7">
        <v>9.1</v>
      </c>
      <c r="V26" s="8">
        <f t="shared" si="7"/>
        <v>0</v>
      </c>
      <c r="W26" s="9" t="str">
        <f t="shared" si="8"/>
        <v/>
      </c>
    </row>
    <row r="27" spans="1:23">
      <c r="A27" s="12">
        <v>75</v>
      </c>
      <c r="B27" s="7">
        <f t="shared" si="0"/>
        <v>0</v>
      </c>
      <c r="C27" s="8">
        <f t="shared" si="9"/>
        <v>60811.502407085682</v>
      </c>
      <c r="D27" s="8">
        <f t="shared" si="15"/>
        <v>0</v>
      </c>
      <c r="E27" s="8">
        <f t="shared" si="16"/>
        <v>5407.1644156574694</v>
      </c>
      <c r="F27" s="8">
        <f t="shared" si="1"/>
        <v>5407.1644156574694</v>
      </c>
      <c r="G27" s="8">
        <f t="shared" si="11"/>
        <v>1606.7258017514182</v>
      </c>
      <c r="H27" s="8">
        <f t="shared" si="2"/>
        <v>57011.06379317963</v>
      </c>
      <c r="I27" s="7">
        <v>22.9</v>
      </c>
      <c r="J27" s="8">
        <f t="shared" si="17"/>
        <v>2655.524122580161</v>
      </c>
      <c r="K27" s="9" t="str">
        <f t="shared" si="18"/>
        <v/>
      </c>
      <c r="M27" s="12">
        <v>95</v>
      </c>
      <c r="N27" s="7">
        <f t="shared" si="3"/>
        <v>0</v>
      </c>
      <c r="O27" s="8">
        <f t="shared" si="12"/>
        <v>0</v>
      </c>
      <c r="P27" s="8" t="str">
        <f t="shared" si="4"/>
        <v/>
      </c>
      <c r="Q27" s="8">
        <f t="shared" si="13"/>
        <v>7282.6664644675566</v>
      </c>
      <c r="R27" s="8">
        <f t="shared" si="14"/>
        <v>0</v>
      </c>
      <c r="S27" s="8">
        <f t="shared" si="5"/>
        <v>0</v>
      </c>
      <c r="T27" s="8">
        <f t="shared" si="6"/>
        <v>0</v>
      </c>
      <c r="U27" s="7">
        <v>8.6</v>
      </c>
      <c r="V27" s="8">
        <f t="shared" si="7"/>
        <v>0</v>
      </c>
      <c r="W27" s="9" t="str">
        <f t="shared" si="8"/>
        <v/>
      </c>
    </row>
    <row r="28" spans="1:23">
      <c r="A28" s="12">
        <v>76</v>
      </c>
      <c r="B28" s="7">
        <f t="shared" si="0"/>
        <v>0</v>
      </c>
      <c r="C28" s="8">
        <f t="shared" si="9"/>
        <v>57011.06379317963</v>
      </c>
      <c r="D28" s="8">
        <f t="shared" si="15"/>
        <v>0</v>
      </c>
      <c r="E28" s="8">
        <f t="shared" si="16"/>
        <v>5488.2718818923313</v>
      </c>
      <c r="F28" s="8">
        <f t="shared" si="1"/>
        <v>5488.2718818923313</v>
      </c>
      <c r="G28" s="8">
        <f t="shared" si="11"/>
        <v>1494.1609654273318</v>
      </c>
      <c r="H28" s="8">
        <f t="shared" si="2"/>
        <v>53016.952876714633</v>
      </c>
      <c r="I28" s="7">
        <v>22</v>
      </c>
      <c r="J28" s="8">
        <f t="shared" si="17"/>
        <v>2591.4119905990742</v>
      </c>
      <c r="K28" s="9" t="str">
        <f t="shared" si="18"/>
        <v/>
      </c>
      <c r="M28" s="12">
        <v>96</v>
      </c>
      <c r="N28" s="7">
        <f t="shared" si="3"/>
        <v>0</v>
      </c>
      <c r="O28" s="8">
        <f t="shared" si="12"/>
        <v>0</v>
      </c>
      <c r="P28" s="8" t="str">
        <f t="shared" si="4"/>
        <v/>
      </c>
      <c r="Q28" s="8">
        <f t="shared" si="13"/>
        <v>7391.9064614345689</v>
      </c>
      <c r="R28" s="8">
        <f t="shared" si="14"/>
        <v>0</v>
      </c>
      <c r="S28" s="8">
        <f t="shared" si="5"/>
        <v>0</v>
      </c>
      <c r="T28" s="8">
        <f t="shared" si="6"/>
        <v>0</v>
      </c>
      <c r="U28" s="7">
        <v>8.1</v>
      </c>
      <c r="V28" s="8">
        <f t="shared" si="7"/>
        <v>0</v>
      </c>
      <c r="W28" s="9" t="str">
        <f t="shared" si="8"/>
        <v/>
      </c>
    </row>
    <row r="29" spans="1:23">
      <c r="A29" s="12">
        <v>77</v>
      </c>
      <c r="B29" s="7">
        <f t="shared" si="0"/>
        <v>0</v>
      </c>
      <c r="C29" s="8">
        <f t="shared" si="9"/>
        <v>53016.952876714633</v>
      </c>
      <c r="D29" s="8">
        <f t="shared" si="15"/>
        <v>0</v>
      </c>
      <c r="E29" s="8">
        <f t="shared" si="16"/>
        <v>5570.595960120716</v>
      </c>
      <c r="F29" s="8">
        <f t="shared" si="1"/>
        <v>5570.595960120716</v>
      </c>
      <c r="G29" s="8">
        <f t="shared" si="11"/>
        <v>1375.9443505812237</v>
      </c>
      <c r="H29" s="8">
        <f t="shared" si="2"/>
        <v>48822.301267175142</v>
      </c>
      <c r="I29" s="7">
        <v>21.2</v>
      </c>
      <c r="J29" s="8">
        <f t="shared" si="17"/>
        <v>2500.7996639959733</v>
      </c>
      <c r="K29" s="9" t="str">
        <f t="shared" si="18"/>
        <v/>
      </c>
      <c r="M29" s="12">
        <v>97</v>
      </c>
      <c r="N29" s="7">
        <f t="shared" si="3"/>
        <v>0</v>
      </c>
      <c r="O29" s="8">
        <f t="shared" si="12"/>
        <v>0</v>
      </c>
      <c r="P29" s="8" t="str">
        <f t="shared" si="4"/>
        <v/>
      </c>
      <c r="Q29" s="8">
        <f t="shared" si="13"/>
        <v>7502.7850583560867</v>
      </c>
      <c r="R29" s="8">
        <f t="shared" si="14"/>
        <v>0</v>
      </c>
      <c r="S29" s="8">
        <f t="shared" si="5"/>
        <v>0</v>
      </c>
      <c r="T29" s="8">
        <f t="shared" si="6"/>
        <v>0</v>
      </c>
      <c r="U29" s="7">
        <v>7.6</v>
      </c>
      <c r="V29" s="8">
        <f t="shared" si="7"/>
        <v>0</v>
      </c>
      <c r="W29" s="9" t="str">
        <f t="shared" si="8"/>
        <v/>
      </c>
    </row>
    <row r="30" spans="1:23">
      <c r="A30" s="12">
        <v>78</v>
      </c>
      <c r="B30" s="7">
        <f t="shared" si="0"/>
        <v>0</v>
      </c>
      <c r="C30" s="8">
        <f t="shared" si="9"/>
        <v>48822.301267175142</v>
      </c>
      <c r="D30" s="8">
        <f t="shared" si="15"/>
        <v>0</v>
      </c>
      <c r="E30" s="8">
        <f t="shared" si="16"/>
        <v>5654.1548995225257</v>
      </c>
      <c r="F30" s="8">
        <f t="shared" si="1"/>
        <v>5654.1548995225257</v>
      </c>
      <c r="G30" s="8">
        <f t="shared" si="11"/>
        <v>1251.876244661926</v>
      </c>
      <c r="H30" s="8">
        <f t="shared" si="2"/>
        <v>44420.022612314548</v>
      </c>
      <c r="I30" s="7">
        <v>20.3</v>
      </c>
      <c r="J30" s="8">
        <f t="shared" si="17"/>
        <v>2405.0394712894158</v>
      </c>
      <c r="K30" s="9" t="str">
        <f t="shared" si="18"/>
        <v/>
      </c>
      <c r="M30" s="12">
        <v>98</v>
      </c>
      <c r="N30" s="7">
        <f t="shared" si="3"/>
        <v>0</v>
      </c>
      <c r="O30" s="8">
        <f t="shared" si="12"/>
        <v>0</v>
      </c>
      <c r="P30" s="8" t="str">
        <f t="shared" si="4"/>
        <v/>
      </c>
      <c r="Q30" s="8">
        <f t="shared" si="13"/>
        <v>7615.3268342314268</v>
      </c>
      <c r="R30" s="8">
        <f t="shared" si="14"/>
        <v>0</v>
      </c>
      <c r="S30" s="8">
        <f t="shared" si="5"/>
        <v>0</v>
      </c>
      <c r="T30" s="8">
        <f t="shared" si="6"/>
        <v>0</v>
      </c>
      <c r="U30" s="7">
        <v>7.1</v>
      </c>
      <c r="V30" s="8">
        <f t="shared" si="7"/>
        <v>0</v>
      </c>
      <c r="W30" s="9" t="str">
        <f t="shared" si="8"/>
        <v/>
      </c>
    </row>
    <row r="31" spans="1:23">
      <c r="A31" s="12">
        <v>79</v>
      </c>
      <c r="B31" s="7">
        <f t="shared" si="0"/>
        <v>0</v>
      </c>
      <c r="C31" s="8">
        <f t="shared" si="9"/>
        <v>44420.022612314548</v>
      </c>
      <c r="D31" s="8">
        <f t="shared" si="15"/>
        <v>0</v>
      </c>
      <c r="E31" s="8">
        <f t="shared" si="16"/>
        <v>5738.9672230153628</v>
      </c>
      <c r="F31" s="8">
        <f t="shared" si="1"/>
        <v>5738.9672230153628</v>
      </c>
      <c r="G31" s="8">
        <f t="shared" si="11"/>
        <v>1121.7506062896766</v>
      </c>
      <c r="H31" s="8">
        <f t="shared" si="2"/>
        <v>39802.80599558886</v>
      </c>
      <c r="I31" s="7">
        <v>19.5</v>
      </c>
      <c r="J31" s="8">
        <f t="shared" si="17"/>
        <v>2277.9498775545921</v>
      </c>
      <c r="K31" s="9" t="str">
        <f t="shared" si="18"/>
        <v/>
      </c>
      <c r="M31" s="12">
        <v>99</v>
      </c>
      <c r="N31" s="7">
        <f t="shared" si="3"/>
        <v>0</v>
      </c>
      <c r="O31" s="8">
        <f t="shared" si="12"/>
        <v>0</v>
      </c>
      <c r="P31" s="8" t="str">
        <f t="shared" si="4"/>
        <v/>
      </c>
      <c r="Q31" s="8">
        <f t="shared" si="13"/>
        <v>7729.5567367448975</v>
      </c>
      <c r="R31" s="8">
        <f t="shared" si="14"/>
        <v>0</v>
      </c>
      <c r="S31" s="8">
        <f t="shared" si="5"/>
        <v>0</v>
      </c>
      <c r="T31" s="8">
        <f t="shared" si="6"/>
        <v>0</v>
      </c>
      <c r="U31" s="7">
        <v>6.7</v>
      </c>
      <c r="V31" s="8">
        <f t="shared" si="7"/>
        <v>0</v>
      </c>
      <c r="W31" s="9" t="str">
        <f t="shared" si="8"/>
        <v/>
      </c>
    </row>
    <row r="32" spans="1:23">
      <c r="A32" s="12">
        <v>80</v>
      </c>
      <c r="B32" s="7">
        <f t="shared" si="0"/>
        <v>0</v>
      </c>
      <c r="C32" s="8">
        <f t="shared" si="9"/>
        <v>39802.80599558886</v>
      </c>
      <c r="D32" s="8">
        <f>IF(A32=$K$5,IF($K$8="",$K$7*$K$1,$K$8),0)</f>
        <v>0</v>
      </c>
      <c r="E32" s="8">
        <f t="shared" si="16"/>
        <v>5825.0517313605924</v>
      </c>
      <c r="F32" s="8">
        <f t="shared" si="1"/>
        <v>5825.0517313605924</v>
      </c>
      <c r="G32" s="8">
        <f t="shared" si="11"/>
        <v>985.35487366261975</v>
      </c>
      <c r="H32" s="8">
        <f t="shared" si="2"/>
        <v>34963.10913789089</v>
      </c>
      <c r="I32" s="7">
        <v>18.7</v>
      </c>
      <c r="J32" s="8">
        <f t="shared" si="17"/>
        <v>2128.4922992293509</v>
      </c>
      <c r="K32" s="9" t="str">
        <f t="shared" si="18"/>
        <v/>
      </c>
      <c r="M32" s="12">
        <v>100</v>
      </c>
      <c r="N32" s="7">
        <f t="shared" si="3"/>
        <v>0</v>
      </c>
      <c r="O32" s="8">
        <f t="shared" si="12"/>
        <v>0</v>
      </c>
      <c r="P32" s="8" t="str">
        <f t="shared" si="4"/>
        <v/>
      </c>
      <c r="Q32" s="8">
        <f t="shared" si="13"/>
        <v>7845.5000877960701</v>
      </c>
      <c r="R32" s="8">
        <f t="shared" si="14"/>
        <v>0</v>
      </c>
      <c r="S32" s="8">
        <f t="shared" si="5"/>
        <v>0</v>
      </c>
      <c r="T32" s="8">
        <f t="shared" si="6"/>
        <v>0</v>
      </c>
      <c r="U32" s="7">
        <v>6.3</v>
      </c>
      <c r="V32" s="8">
        <f t="shared" si="7"/>
        <v>0</v>
      </c>
      <c r="W32" s="9" t="str">
        <f t="shared" si="8"/>
        <v/>
      </c>
    </row>
    <row r="52" spans="3:7">
      <c r="C52" s="1"/>
      <c r="D52" s="1"/>
      <c r="E52" s="1"/>
      <c r="F52" s="1"/>
      <c r="G52" s="1"/>
    </row>
    <row r="53" spans="3:7">
      <c r="C53" s="1"/>
      <c r="D53" s="1"/>
      <c r="E53" s="1"/>
      <c r="F53" s="1"/>
      <c r="G53" s="1"/>
    </row>
    <row r="54" spans="3:7">
      <c r="C54" s="1"/>
      <c r="D54" s="1"/>
      <c r="E54" s="1"/>
      <c r="F54" s="1"/>
      <c r="G54" s="1"/>
    </row>
    <row r="55" spans="3:7">
      <c r="C55" s="1"/>
      <c r="D55" s="1"/>
      <c r="E55" s="1"/>
      <c r="F55" s="1"/>
      <c r="G55" s="1"/>
    </row>
    <row r="56" spans="3:7">
      <c r="C56" s="1"/>
      <c r="D56" s="1"/>
      <c r="E56" s="1"/>
      <c r="F56" s="1"/>
      <c r="G56" s="1"/>
    </row>
    <row r="57" spans="3:7">
      <c r="C57" s="1"/>
      <c r="D57" s="1"/>
      <c r="E57" s="1"/>
      <c r="F57" s="1"/>
      <c r="G57" s="1"/>
    </row>
    <row r="58" spans="3:7">
      <c r="C58" s="1"/>
      <c r="D58" s="1"/>
      <c r="E58" s="1"/>
      <c r="F58" s="1"/>
      <c r="G58" s="1"/>
    </row>
    <row r="59" spans="3:7">
      <c r="C59" s="1"/>
      <c r="D59" s="1"/>
      <c r="E59" s="1"/>
      <c r="F59" s="1"/>
      <c r="G59" s="1"/>
    </row>
    <row r="60" spans="3:7">
      <c r="C60" s="1"/>
      <c r="D60" s="1"/>
      <c r="E60" s="1"/>
      <c r="F60" s="1"/>
      <c r="G60" s="1"/>
    </row>
    <row r="61" spans="3:7">
      <c r="C61" s="1"/>
      <c r="D61" s="1"/>
      <c r="E61" s="1"/>
      <c r="F61" s="1"/>
      <c r="G61" s="1"/>
    </row>
    <row r="62" spans="3:7">
      <c r="C62" s="1"/>
      <c r="D62" s="1"/>
      <c r="E62" s="1"/>
      <c r="F62" s="1"/>
      <c r="G62" s="1"/>
    </row>
    <row r="63" spans="3:7">
      <c r="C63" s="1"/>
      <c r="D63" s="1"/>
      <c r="E63" s="1"/>
      <c r="F63" s="1"/>
      <c r="G63" s="1"/>
    </row>
    <row r="64" spans="3:7">
      <c r="C64" s="1"/>
      <c r="D64" s="1"/>
      <c r="E64" s="1"/>
      <c r="F64" s="1"/>
      <c r="G64" s="1"/>
    </row>
    <row r="65" spans="3:7">
      <c r="C65" s="1"/>
      <c r="D65" s="1"/>
      <c r="E65" s="1"/>
      <c r="F65" s="1"/>
      <c r="G65" s="1"/>
    </row>
    <row r="66" spans="3:7">
      <c r="C66" s="1"/>
      <c r="D66" s="1"/>
      <c r="E66" s="1"/>
      <c r="F66" s="1"/>
      <c r="G66" s="1"/>
    </row>
    <row r="67" spans="3:7">
      <c r="C67" s="1"/>
      <c r="D67" s="1"/>
      <c r="E67" s="1"/>
      <c r="F67" s="1"/>
      <c r="G67" s="1"/>
    </row>
    <row r="68" spans="3:7">
      <c r="C68" s="1"/>
      <c r="D68" s="1"/>
      <c r="E68" s="1"/>
      <c r="F68" s="1"/>
      <c r="G68" s="1"/>
    </row>
    <row r="69" spans="3:7">
      <c r="C69" s="1"/>
      <c r="D69" s="1"/>
      <c r="E69" s="1"/>
      <c r="F69" s="1"/>
      <c r="G69" s="1"/>
    </row>
    <row r="70" spans="3:7">
      <c r="C70" s="1"/>
      <c r="D70" s="1"/>
      <c r="E70" s="1"/>
      <c r="F70" s="1"/>
      <c r="G70" s="1"/>
    </row>
    <row r="71" spans="3:7">
      <c r="C71" s="1"/>
      <c r="D71" s="1"/>
      <c r="E71" s="1"/>
      <c r="F71" s="1"/>
      <c r="G71" s="1"/>
    </row>
    <row r="72" spans="3:7">
      <c r="C72" s="1"/>
      <c r="D72" s="1"/>
      <c r="E72" s="1"/>
      <c r="F72" s="1"/>
      <c r="G72" s="1"/>
    </row>
    <row r="73" spans="3:7">
      <c r="C73" s="1"/>
      <c r="D73" s="1"/>
      <c r="E73" s="1"/>
      <c r="F73" s="1"/>
      <c r="G73" s="1"/>
    </row>
    <row r="74" spans="3:7">
      <c r="C74" s="1"/>
      <c r="D74" s="1"/>
      <c r="E74" s="1"/>
      <c r="F74" s="1"/>
      <c r="G74" s="1"/>
    </row>
    <row r="75" spans="3:7">
      <c r="C75" s="1"/>
      <c r="D75" s="1"/>
      <c r="E75" s="1"/>
      <c r="F75" s="1"/>
      <c r="G75" s="1"/>
    </row>
    <row r="76" spans="3:7">
      <c r="C76" s="1"/>
      <c r="D76" s="1"/>
      <c r="E76" s="1"/>
      <c r="F76" s="1"/>
      <c r="G76" s="1"/>
    </row>
    <row r="77" spans="3:7">
      <c r="C77" s="1"/>
      <c r="D77" s="1"/>
      <c r="E77" s="1"/>
      <c r="F77" s="1"/>
      <c r="G77" s="1"/>
    </row>
    <row r="78" spans="3:7">
      <c r="C78" s="1"/>
      <c r="D78" s="1"/>
      <c r="E78" s="1"/>
      <c r="F78" s="1"/>
      <c r="G78" s="1"/>
    </row>
    <row r="79" spans="3:7">
      <c r="C79" s="1"/>
      <c r="D79" s="1"/>
      <c r="E79" s="1"/>
      <c r="F79" s="1"/>
      <c r="G79" s="1"/>
    </row>
    <row r="80" spans="3:7">
      <c r="C80" s="1"/>
      <c r="D80" s="1"/>
      <c r="E80" s="1"/>
      <c r="F80" s="1"/>
      <c r="G80" s="1"/>
    </row>
    <row r="81" spans="3:7">
      <c r="C81" s="1"/>
      <c r="D81" s="1"/>
      <c r="E81" s="1"/>
      <c r="F81" s="1"/>
      <c r="G81" s="1"/>
    </row>
    <row r="82" spans="3:7">
      <c r="C82" s="1"/>
      <c r="D82" s="1"/>
      <c r="E82" s="1"/>
      <c r="F82" s="1"/>
      <c r="G82" s="1"/>
    </row>
    <row r="83" spans="3:7">
      <c r="C83" s="1"/>
      <c r="D83" s="1"/>
      <c r="E83" s="1"/>
      <c r="F83" s="1"/>
      <c r="G83" s="1"/>
    </row>
  </sheetData>
  <sheetProtection formatCells="0"/>
  <protectedRanges>
    <protectedRange sqref="K1:K10" name="Range1"/>
  </protectedRanges>
  <dataConsolidate>
    <dataRefs count="1">
      <dataRef ref="N11" sheet="IRA Withdrawal Amounts"/>
    </dataRefs>
  </dataConsolidate>
  <customSheetViews>
    <customSheetView guid="{06F90F46-2BF0-4715-BC85-82601D553A11}" hiddenColumns="1">
      <selection activeCell="G7" sqref="G7"/>
      <pageMargins left="0.7" right="0.7" top="0.75" bottom="0.75" header="0.3" footer="0.3"/>
      <pageSetup orientation="portrait" verticalDpi="0" r:id="rId1"/>
    </customSheetView>
    <customSheetView guid="{483485B3-FD38-4CBC-865A-05470CC7588D}" hiddenColumns="1">
      <selection activeCell="R6" sqref="R6"/>
      <pageMargins left="0.7" right="0.7" top="0.75" bottom="0.75" header="0.3" footer="0.3"/>
      <pageSetup orientation="portrait" verticalDpi="0" r:id="rId2"/>
    </customSheetView>
  </customSheetViews>
  <phoneticPr fontId="0" type="noConversion"/>
  <dataValidations count="1">
    <dataValidation type="list" allowBlank="1" showInputMessage="1" showErrorMessage="1" sqref="K5:K6">
      <formula1>Ages</formula1>
    </dataValidation>
  </dataValidations>
  <pageMargins left="0.7" right="0.7" top="0.75" bottom="0.75" header="0.3" footer="0.3"/>
  <pageSetup orientation="portrait" verticalDpi="0" r:id="rId3"/>
  <legacy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Instructions</vt:lpstr>
      <vt:lpstr>IRA Withdrawal Amounts</vt:lpstr>
      <vt:lpstr>'IRA Withdrawal Amounts'!Ages</vt:lpstr>
      <vt:lpstr>at</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Schumacher, Joel</dc:creator>
  <cp:lastModifiedBy>khayes</cp:lastModifiedBy>
  <dcterms:created xsi:type="dcterms:W3CDTF">2010-02-03T16:31:45Z</dcterms:created>
  <dcterms:modified xsi:type="dcterms:W3CDTF">2010-03-05T17:56:48Z</dcterms:modified>
</cp:coreProperties>
</file>