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600" windowHeight="11760" activeTab="0"/>
  </bookViews>
  <sheets>
    <sheet name="Title Page" sheetId="1" r:id="rId1"/>
    <sheet name="Instructions" sheetId="2" r:id="rId2"/>
    <sheet name="Example 1 Jen" sheetId="3" r:id="rId3"/>
    <sheet name="Example 2 Mark" sheetId="4" r:id="rId4"/>
    <sheet name="Example 3 Anna" sheetId="5" r:id="rId5"/>
    <sheet name="Your Turn" sheetId="6" r:id="rId6"/>
  </sheets>
  <definedNames>
    <definedName name="Rate_of_Return">'Instructions'!$F$43:$F$46</definedName>
  </definedNames>
  <calcPr fullCalcOnLoad="1"/>
</workbook>
</file>

<file path=xl/comments2.xml><?xml version="1.0" encoding="utf-8"?>
<comments xmlns="http://schemas.openxmlformats.org/spreadsheetml/2006/main">
  <authors>
    <author>jschumacher</author>
  </authors>
  <commentList>
    <comment ref="A4" authorId="0">
      <text>
        <r>
          <rPr>
            <sz val="14"/>
            <rFont val="Arial"/>
            <family val="2"/>
          </rPr>
          <t>Select a savings goal from the drop down menu (in the blue cell) to the right.  If you don't see your specific goal, select "other goal."</t>
        </r>
      </text>
    </comment>
    <comment ref="A13" authorId="0">
      <text>
        <r>
          <rPr>
            <sz val="14"/>
            <rFont val="Arial"/>
            <family val="2"/>
          </rPr>
          <t>Select a savings goal from the drop down menu (in the blue cell) to the right.  If you don't see your specific goal, select "other goal."</t>
        </r>
      </text>
    </comment>
    <comment ref="A17" authorId="0">
      <text>
        <r>
          <rPr>
            <sz val="14"/>
            <rFont val="Arial"/>
            <family val="2"/>
          </rPr>
          <t>Enter (in the blue cell) the dollar amount of the goal you are trying to achieve. For example, enter $1,300 if you saving for the purchase of a new computer.</t>
        </r>
        <r>
          <rPr>
            <sz val="8"/>
            <rFont val="Tahoma"/>
            <family val="2"/>
          </rPr>
          <t xml:space="preserve">
</t>
        </r>
      </text>
    </comment>
    <comment ref="A21" authorId="0">
      <text>
        <r>
          <rPr>
            <sz val="14"/>
            <rFont val="Arial"/>
            <family val="2"/>
          </rPr>
          <t>Select (in the blue cells) the month and year from the drop down menus that you intend to withdraw money from your savings to purchase the item you have been saving for.  An example could be August of 2012 for a student intending to use the money for tuition.</t>
        </r>
        <r>
          <rPr>
            <sz val="8"/>
            <rFont val="Tahoma"/>
            <family val="2"/>
          </rPr>
          <t xml:space="preserve">
</t>
        </r>
      </text>
    </comment>
    <comment ref="A25" authorId="0">
      <text>
        <r>
          <rPr>
            <sz val="14"/>
            <rFont val="Arial"/>
            <family val="2"/>
          </rPr>
          <t xml:space="preserve">Select from the drop down menu (in the blue cell) the rate of return that you expect to receive on your savings.  The four options in the drop down menu represent average annual returns for several common types of investments.
</t>
        </r>
        <r>
          <rPr>
            <u val="single"/>
            <sz val="14"/>
            <rFont val="Arial"/>
            <family val="2"/>
          </rPr>
          <t>Investment                                       Average Rate of Return (2003-2007)</t>
        </r>
        <r>
          <rPr>
            <sz val="14"/>
            <rFont val="Arial"/>
            <family val="2"/>
          </rPr>
          <t xml:space="preserve">
Passbook Savings Account or
6 Month Certificates of Deposit                                        3.25%
Series EE Savings Bonds                                                 3.52%
Corporate Bonds                                                                 5.53%
S&amp;P 500 (stock market index)                                         13.15%</t>
        </r>
        <r>
          <rPr>
            <sz val="8"/>
            <rFont val="Tahoma"/>
            <family val="2"/>
          </rPr>
          <t xml:space="preserve">
</t>
        </r>
      </text>
    </comment>
  </commentList>
</comments>
</file>

<file path=xl/comments3.xml><?xml version="1.0" encoding="utf-8"?>
<comments xmlns="http://schemas.openxmlformats.org/spreadsheetml/2006/main">
  <authors>
    <author>jschumacher</author>
  </authors>
  <commentList>
    <comment ref="A4" authorId="0">
      <text>
        <r>
          <rPr>
            <sz val="14"/>
            <rFont val="Arial"/>
            <family val="2"/>
          </rPr>
          <t>Select a savings goal from the drop down menu (in the blue cell) to the right.  If you don't see your specific goal, select "other goal."</t>
        </r>
      </text>
    </comment>
    <comment ref="A5" authorId="0">
      <text>
        <r>
          <rPr>
            <sz val="14"/>
            <rFont val="Arial"/>
            <family val="2"/>
          </rPr>
          <t>Enter (in the blue cell) the dollar amount of the goal you are trying to achieve. For example, enter $1,300 if you saving for the purchase of a new computer.</t>
        </r>
        <r>
          <rPr>
            <sz val="8"/>
            <rFont val="Tahoma"/>
            <family val="2"/>
          </rPr>
          <t xml:space="preserve">
</t>
        </r>
      </text>
    </comment>
    <comment ref="A6" authorId="0">
      <text>
        <r>
          <rPr>
            <sz val="14"/>
            <rFont val="Arial"/>
            <family val="2"/>
          </rPr>
          <t>Select (in the blue cells) the month and year from the drop down menus that you intend to withdraw money from your savings to purchase the item you have been saving for.  An example could be August of 2012 for a student intending to use the money for tuition.</t>
        </r>
        <r>
          <rPr>
            <sz val="8"/>
            <rFont val="Tahoma"/>
            <family val="2"/>
          </rPr>
          <t xml:space="preserve">
</t>
        </r>
      </text>
    </comment>
    <comment ref="A7" authorId="0">
      <text>
        <r>
          <rPr>
            <sz val="14"/>
            <rFont val="Arial"/>
            <family val="2"/>
          </rPr>
          <t xml:space="preserve">Select from the drop down menu (in the blue cell) the rate of return that you expect to receive on your savings.  The four options in the drop down menu represent average annual returns for several common types of investments.
</t>
        </r>
        <r>
          <rPr>
            <u val="single"/>
            <sz val="14"/>
            <rFont val="Arial"/>
            <family val="2"/>
          </rPr>
          <t>Investment                                       Average Rate of Return (2004-2008)</t>
        </r>
        <r>
          <rPr>
            <sz val="14"/>
            <rFont val="Arial"/>
            <family val="2"/>
          </rPr>
          <t xml:space="preserve">
Passbook Savings Account or
6 Month Certificates of Deposit                                       3.82%
Series EE Savings Bonds                                                4.40%
Corporate Bonds                                                               5.53%
S&amp;P 500 (stock market index)                                         6.65%</t>
        </r>
        <r>
          <rPr>
            <sz val="8"/>
            <rFont val="Tahoma"/>
            <family val="2"/>
          </rPr>
          <t xml:space="preserve">
</t>
        </r>
      </text>
    </comment>
    <comment ref="A11" authorId="0">
      <text>
        <r>
          <rPr>
            <sz val="14"/>
            <rFont val="Arial"/>
            <family val="2"/>
          </rPr>
          <t>Enter the dollar amount you will deposit into your account each month to achieve your savings goal.</t>
        </r>
      </text>
    </comment>
  </commentList>
</comments>
</file>

<file path=xl/comments4.xml><?xml version="1.0" encoding="utf-8"?>
<comments xmlns="http://schemas.openxmlformats.org/spreadsheetml/2006/main">
  <authors>
    <author>jschumacher</author>
  </authors>
  <commentList>
    <comment ref="A4" authorId="0">
      <text>
        <r>
          <rPr>
            <sz val="14"/>
            <rFont val="Arial"/>
            <family val="2"/>
          </rPr>
          <t>Select a savings goal from the drop down menu (in the blue cell) to the right.  If you don't see your specific goal, select "other goal."</t>
        </r>
      </text>
    </comment>
    <comment ref="A5" authorId="0">
      <text>
        <r>
          <rPr>
            <sz val="14"/>
            <rFont val="Arial"/>
            <family val="2"/>
          </rPr>
          <t>Enter (in the blue cell) the dollar amount of the goal you are trying to achieve. For example, enter $1,300 if you saving for the purchase of a new computer.</t>
        </r>
        <r>
          <rPr>
            <sz val="8"/>
            <rFont val="Tahoma"/>
            <family val="2"/>
          </rPr>
          <t xml:space="preserve">
</t>
        </r>
      </text>
    </comment>
    <comment ref="A6" authorId="0">
      <text>
        <r>
          <rPr>
            <sz val="14"/>
            <rFont val="Arial"/>
            <family val="2"/>
          </rPr>
          <t>Select (in the blue cells) the month and year from the drop down menus that you intend to withdraw money from your savings to purchase the item you have been saving for.  An example could be August of 2012 for a student intending to use the money for tuition.</t>
        </r>
        <r>
          <rPr>
            <sz val="8"/>
            <rFont val="Tahoma"/>
            <family val="2"/>
          </rPr>
          <t xml:space="preserve">
</t>
        </r>
      </text>
    </comment>
    <comment ref="A7" authorId="0">
      <text>
        <r>
          <rPr>
            <sz val="14"/>
            <rFont val="Arial"/>
            <family val="2"/>
          </rPr>
          <t xml:space="preserve">Select from the drop down menu (in the blue cell) the rate of return that you expect to receive on your savings.  The four options in the drop down menu represent average annual returns for several common types of investments.
</t>
        </r>
        <r>
          <rPr>
            <u val="single"/>
            <sz val="14"/>
            <rFont val="Arial"/>
            <family val="2"/>
          </rPr>
          <t>Investment                                       Average Rate of Return (2004-2008)</t>
        </r>
        <r>
          <rPr>
            <sz val="14"/>
            <rFont val="Arial"/>
            <family val="2"/>
          </rPr>
          <t xml:space="preserve">
Passbook Savings Account or
6 Month Certificates of Deposit                                       3.82%
Series EE Savings Bonds                                                4.40%
Corporate Bonds                                                               5.53%
S&amp;P 500 (stock market index)                                         6.65%</t>
        </r>
        <r>
          <rPr>
            <sz val="8"/>
            <rFont val="Tahoma"/>
            <family val="2"/>
          </rPr>
          <t xml:space="preserve">
</t>
        </r>
      </text>
    </comment>
    <comment ref="A11" authorId="0">
      <text>
        <r>
          <rPr>
            <sz val="14"/>
            <rFont val="Arial"/>
            <family val="2"/>
          </rPr>
          <t>Enter the dollar amount you will deposit into your account each month to achieve your savings goal.</t>
        </r>
      </text>
    </comment>
  </commentList>
</comments>
</file>

<file path=xl/comments5.xml><?xml version="1.0" encoding="utf-8"?>
<comments xmlns="http://schemas.openxmlformats.org/spreadsheetml/2006/main">
  <authors>
    <author>jschumacher</author>
  </authors>
  <commentList>
    <comment ref="A4" authorId="0">
      <text>
        <r>
          <rPr>
            <sz val="14"/>
            <rFont val="Arial"/>
            <family val="2"/>
          </rPr>
          <t>Select a savings goal from the drop down menu (in the blue cell) to the right.  If you don't see your specific goal, select "other goal."</t>
        </r>
      </text>
    </comment>
    <comment ref="A5" authorId="0">
      <text>
        <r>
          <rPr>
            <sz val="14"/>
            <rFont val="Arial"/>
            <family val="2"/>
          </rPr>
          <t>Enter (in the blue cell) the dollar amount of the goal you are trying to achieve. For example, enter $1,300 if you saving for the purchase of a new computer.</t>
        </r>
        <r>
          <rPr>
            <sz val="8"/>
            <rFont val="Tahoma"/>
            <family val="2"/>
          </rPr>
          <t xml:space="preserve">
</t>
        </r>
      </text>
    </comment>
    <comment ref="A6" authorId="0">
      <text>
        <r>
          <rPr>
            <sz val="14"/>
            <rFont val="Arial"/>
            <family val="2"/>
          </rPr>
          <t>Select (in the blue cells) the month and year from the drop down menus that you intend to withdraw money from your savings to purchase the item you have been saving for.  An example could be August of 2012 for a student intending to use the money for tuition.</t>
        </r>
        <r>
          <rPr>
            <sz val="8"/>
            <rFont val="Tahoma"/>
            <family val="2"/>
          </rPr>
          <t xml:space="preserve">
</t>
        </r>
      </text>
    </comment>
    <comment ref="A7" authorId="0">
      <text>
        <r>
          <rPr>
            <sz val="14"/>
            <rFont val="Arial"/>
            <family val="2"/>
          </rPr>
          <t xml:space="preserve">Select from the drop down menu (in the blue cell) the rate of return that you expect to receive on your savings.  The four options in the drop down menu represent average annual returns for several common types of investments.
</t>
        </r>
        <r>
          <rPr>
            <u val="single"/>
            <sz val="14"/>
            <rFont val="Arial"/>
            <family val="2"/>
          </rPr>
          <t>Investment                                       Average Rate of Return (2004-2008)</t>
        </r>
        <r>
          <rPr>
            <sz val="14"/>
            <rFont val="Arial"/>
            <family val="2"/>
          </rPr>
          <t xml:space="preserve">
Passbook Savings Account or
6 Month Certificates of Deposit                                       3.82%
Series EE Savings Bonds                                                4.40%
Corporate Bonds                                                               5.53%
S&amp;P 500 (stock market index)                                         6.65%</t>
        </r>
        <r>
          <rPr>
            <sz val="8"/>
            <rFont val="Tahoma"/>
            <family val="2"/>
          </rPr>
          <t xml:space="preserve">
</t>
        </r>
      </text>
    </comment>
    <comment ref="A11" authorId="0">
      <text>
        <r>
          <rPr>
            <sz val="14"/>
            <rFont val="Arial"/>
            <family val="2"/>
          </rPr>
          <t>Enter the dollar amount you will deposit into your account each month to achieve your savings goal.</t>
        </r>
      </text>
    </comment>
  </commentList>
</comments>
</file>

<file path=xl/comments6.xml><?xml version="1.0" encoding="utf-8"?>
<comments xmlns="http://schemas.openxmlformats.org/spreadsheetml/2006/main">
  <authors>
    <author>jschumacher</author>
  </authors>
  <commentList>
    <comment ref="A4" authorId="0">
      <text>
        <r>
          <rPr>
            <sz val="14"/>
            <rFont val="Arial"/>
            <family val="2"/>
          </rPr>
          <t>Select a savings goal from the drop down menu (in the blue cell) to the right.  If you don't see your specific goal, select "other goal."</t>
        </r>
      </text>
    </comment>
    <comment ref="A5" authorId="0">
      <text>
        <r>
          <rPr>
            <sz val="14"/>
            <rFont val="Arial"/>
            <family val="2"/>
          </rPr>
          <t>Enter (in the blue cell) the dollar amount of the goal you are trying to achieve. For example, enter $1,300 if you saving for the purchase of a new computer.</t>
        </r>
        <r>
          <rPr>
            <sz val="8"/>
            <rFont val="Tahoma"/>
            <family val="2"/>
          </rPr>
          <t xml:space="preserve">
</t>
        </r>
      </text>
    </comment>
    <comment ref="A6" authorId="0">
      <text>
        <r>
          <rPr>
            <sz val="14"/>
            <rFont val="Arial"/>
            <family val="2"/>
          </rPr>
          <t>Select (in the blue cells) the month and year from the drop down menus that you intend to withdraw money from your savings to purchase the item you have been saving for.  An example could be August of 2012 for a student intending to use the money for tuition.</t>
        </r>
        <r>
          <rPr>
            <sz val="8"/>
            <rFont val="Tahoma"/>
            <family val="2"/>
          </rPr>
          <t xml:space="preserve">
</t>
        </r>
      </text>
    </comment>
    <comment ref="A7" authorId="0">
      <text>
        <r>
          <rPr>
            <sz val="14"/>
            <rFont val="Arial"/>
            <family val="2"/>
          </rPr>
          <t xml:space="preserve">Select from the drop down menu (in the blue cell) the rate of return that you expect to receive on your savings.  The four options in the drop down menu represent average annual returns for several common types of investments.
</t>
        </r>
        <r>
          <rPr>
            <u val="single"/>
            <sz val="14"/>
            <rFont val="Arial"/>
            <family val="2"/>
          </rPr>
          <t>Investment                                       Average Rate of Return (2004-2008)</t>
        </r>
        <r>
          <rPr>
            <sz val="14"/>
            <rFont val="Arial"/>
            <family val="2"/>
          </rPr>
          <t xml:space="preserve">
Passbook Savings Account or
6 Month Certificates of Deposit                                       3.82%
Series EE Savings Bonds                                                4.40%
Corporate Bonds                                                               5.53%
S&amp;P 500 (stock market index)                                         6.65%</t>
        </r>
        <r>
          <rPr>
            <sz val="8"/>
            <rFont val="Tahoma"/>
            <family val="2"/>
          </rPr>
          <t xml:space="preserve">
</t>
        </r>
      </text>
    </comment>
    <comment ref="A11" authorId="0">
      <text>
        <r>
          <rPr>
            <sz val="14"/>
            <rFont val="Arial"/>
            <family val="2"/>
          </rPr>
          <t>Enter the dollar amount you will deposit into your account each month to achieve your savings goal.</t>
        </r>
      </text>
    </comment>
  </commentList>
</comments>
</file>

<file path=xl/sharedStrings.xml><?xml version="1.0" encoding="utf-8"?>
<sst xmlns="http://schemas.openxmlformats.org/spreadsheetml/2006/main" count="346" uniqueCount="72">
  <si>
    <t>Click Here to Get Started</t>
  </si>
  <si>
    <t>Help</t>
  </si>
  <si>
    <t>Savings Goal</t>
  </si>
  <si>
    <t>Car Purchase</t>
  </si>
  <si>
    <t xml:space="preserve">  This person is saving money to buy a car.</t>
  </si>
  <si>
    <t>Amount of Goal</t>
  </si>
  <si>
    <t xml:space="preserve">  This person's goal is to save $8,000 to buy a car.</t>
  </si>
  <si>
    <t>Date of Goal</t>
  </si>
  <si>
    <t>June</t>
  </si>
  <si>
    <t xml:space="preserve">  This person wants to buy a car in June of 2016.</t>
  </si>
  <si>
    <t>Rate of Return</t>
  </si>
  <si>
    <t>Year</t>
  </si>
  <si>
    <t>January</t>
  </si>
  <si>
    <t>February</t>
  </si>
  <si>
    <t>March</t>
  </si>
  <si>
    <t>April</t>
  </si>
  <si>
    <t>May</t>
  </si>
  <si>
    <t>July</t>
  </si>
  <si>
    <t>August</t>
  </si>
  <si>
    <t>September</t>
  </si>
  <si>
    <t>October</t>
  </si>
  <si>
    <t>November</t>
  </si>
  <si>
    <t>December</t>
  </si>
  <si>
    <t xml:space="preserve">Now it's time to see if you will achieve your savings goal.  </t>
  </si>
  <si>
    <t xml:space="preserve"> This person did not save enough to meet the $8,000 savings goal.</t>
  </si>
  <si>
    <t>Click Here to Continue</t>
  </si>
  <si>
    <t>Example 1: Jen</t>
  </si>
  <si>
    <t>12/31 value</t>
  </si>
  <si>
    <t>Enter deposits by month and year:</t>
  </si>
  <si>
    <t>Current Year</t>
  </si>
  <si>
    <t>End</t>
  </si>
  <si>
    <t>Deposits</t>
  </si>
  <si>
    <t>Balance</t>
  </si>
  <si>
    <t>Jen's balance</t>
  </si>
  <si>
    <t xml:space="preserve"> on</t>
  </si>
  <si>
    <t>30th,</t>
  </si>
  <si>
    <t xml:space="preserve">is </t>
  </si>
  <si>
    <t>S&amp;P 500</t>
  </si>
  <si>
    <t>5 year averages (2003-2007)</t>
  </si>
  <si>
    <t>College Tuition</t>
  </si>
  <si>
    <t>EE Savings Bonds</t>
  </si>
  <si>
    <t>Computer</t>
  </si>
  <si>
    <t>Corporate Bonds</t>
  </si>
  <si>
    <t>Other Goal</t>
  </si>
  <si>
    <t>Mark's balance</t>
  </si>
  <si>
    <r>
      <t>When you s</t>
    </r>
    <r>
      <rPr>
        <sz val="10"/>
        <color indexed="8"/>
        <rFont val="Arial"/>
        <family val="2"/>
      </rPr>
      <t>ee a green</t>
    </r>
    <r>
      <rPr>
        <sz val="10"/>
        <rFont val="Arial"/>
        <family val="0"/>
      </rPr>
      <t xml:space="preserve"> help menu place your cursor over this cell and additional instructions will appear. For example:</t>
    </r>
  </si>
  <si>
    <r>
      <t>When you se</t>
    </r>
    <r>
      <rPr>
        <sz val="10"/>
        <color indexed="8"/>
        <rFont val="Arial"/>
        <family val="2"/>
      </rPr>
      <t xml:space="preserve">e a </t>
    </r>
    <r>
      <rPr>
        <sz val="10"/>
        <rFont val="Arial"/>
        <family val="0"/>
      </rPr>
      <t>shaded area this is a cell that you need to fill in. For example:</t>
    </r>
  </si>
  <si>
    <t>The next four steps explain how to fill in the shaded cells.</t>
  </si>
  <si>
    <t>6 Month CD's</t>
  </si>
  <si>
    <t>Your balance</t>
  </si>
  <si>
    <t>You did not save enough to meet your savings goal.</t>
  </si>
  <si>
    <t xml:space="preserve">  This person invested in a Corporate Bond Mutual Fund earning 5.53% each year.</t>
  </si>
  <si>
    <t>MP3 Player</t>
  </si>
  <si>
    <t>Example 2: Mark</t>
  </si>
  <si>
    <r>
      <t>Finally</t>
    </r>
    <r>
      <rPr>
        <sz val="10"/>
        <rFont val="Arial"/>
        <family val="0"/>
      </rPr>
      <t xml:space="preserve">: Enter the  </t>
    </r>
    <r>
      <rPr>
        <b/>
        <sz val="10"/>
        <rFont val="Arial"/>
        <family val="2"/>
      </rPr>
      <t>amount</t>
    </r>
    <r>
      <rPr>
        <sz val="10"/>
        <rFont val="Arial"/>
        <family val="0"/>
      </rPr>
      <t xml:space="preserve"> of each deposit you plan make in the appropriate  </t>
    </r>
    <r>
      <rPr>
        <b/>
        <sz val="10"/>
        <rFont val="Arial"/>
        <family val="2"/>
      </rPr>
      <t>month</t>
    </r>
    <r>
      <rPr>
        <sz val="10"/>
        <rFont val="Arial"/>
        <family val="0"/>
      </rPr>
      <t xml:space="preserve">  and </t>
    </r>
    <r>
      <rPr>
        <b/>
        <sz val="10"/>
        <rFont val="Arial"/>
        <family val="2"/>
      </rPr>
      <t xml:space="preserve">year </t>
    </r>
    <r>
      <rPr>
        <sz val="10"/>
        <rFont val="Arial"/>
        <family val="0"/>
      </rPr>
      <t xml:space="preserve"> in the table. For example:</t>
    </r>
  </si>
  <si>
    <r>
      <t>Fourth</t>
    </r>
    <r>
      <rPr>
        <sz val="10"/>
        <rFont val="Arial"/>
        <family val="0"/>
      </rPr>
      <t xml:space="preserve">: Select from the drop down menu the  </t>
    </r>
    <r>
      <rPr>
        <b/>
        <sz val="10"/>
        <rFont val="Arial"/>
        <family val="2"/>
      </rPr>
      <t>rate of return</t>
    </r>
    <r>
      <rPr>
        <sz val="10"/>
        <rFont val="Arial"/>
        <family val="0"/>
      </rPr>
      <t xml:space="preserve">  your savings will earn each year.  For example:</t>
    </r>
  </si>
  <si>
    <r>
      <t>Third</t>
    </r>
    <r>
      <rPr>
        <sz val="10"/>
        <rFont val="Arial"/>
        <family val="0"/>
      </rPr>
      <t xml:space="preserve">: Enter the  </t>
    </r>
    <r>
      <rPr>
        <b/>
        <sz val="10"/>
        <rFont val="Arial"/>
        <family val="2"/>
      </rPr>
      <t xml:space="preserve">month </t>
    </r>
    <r>
      <rPr>
        <sz val="10"/>
        <rFont val="Arial"/>
        <family val="0"/>
      </rPr>
      <t xml:space="preserve"> and</t>
    </r>
    <r>
      <rPr>
        <b/>
        <sz val="10"/>
        <rFont val="Arial"/>
        <family val="2"/>
      </rPr>
      <t xml:space="preserve"> year</t>
    </r>
    <r>
      <rPr>
        <sz val="10"/>
        <rFont val="Arial"/>
        <family val="0"/>
      </rPr>
      <t xml:space="preserve">  in which you want to achive your savings goal. For example:</t>
    </r>
  </si>
  <si>
    <r>
      <t>Second</t>
    </r>
    <r>
      <rPr>
        <sz val="10"/>
        <rFont val="Arial"/>
        <family val="0"/>
      </rPr>
      <t xml:space="preserve">: Enter the  </t>
    </r>
    <r>
      <rPr>
        <b/>
        <sz val="10"/>
        <rFont val="Arial"/>
        <family val="2"/>
      </rPr>
      <t>amount of money</t>
    </r>
    <r>
      <rPr>
        <sz val="10"/>
        <rFont val="Arial"/>
        <family val="0"/>
      </rPr>
      <t xml:space="preserve">  you need to achieve your goal. For example:</t>
    </r>
  </si>
  <si>
    <r>
      <t>First</t>
    </r>
    <r>
      <rPr>
        <sz val="10"/>
        <rFont val="Arial"/>
        <family val="0"/>
      </rPr>
      <t xml:space="preserve">: Enter your  </t>
    </r>
    <r>
      <rPr>
        <b/>
        <sz val="10"/>
        <rFont val="Arial"/>
        <family val="2"/>
      </rPr>
      <t>savings goal</t>
    </r>
    <r>
      <rPr>
        <sz val="10"/>
        <rFont val="Arial"/>
        <family val="0"/>
      </rPr>
      <t xml:space="preserve">  from the drop down menu.  If you don't find your exact goal, simply select the "other goal" option.  For example:</t>
    </r>
  </si>
  <si>
    <t>Current</t>
  </si>
  <si>
    <t>Interest</t>
  </si>
  <si>
    <t>Total Deposits</t>
  </si>
  <si>
    <t>Total Interest</t>
  </si>
  <si>
    <t>Anna's balance</t>
  </si>
  <si>
    <t>Your Turn</t>
  </si>
  <si>
    <t>Example 3: Anna</t>
  </si>
  <si>
    <t>Your balance on June 30th, 2016 is $3,890.</t>
  </si>
  <si>
    <t xml:space="preserve">          This person saved $3,890.</t>
  </si>
  <si>
    <r>
      <t>Saving to Achieve Your Goals</t>
    </r>
    <r>
      <rPr>
        <sz val="12"/>
        <rFont val="Arial"/>
        <family val="2"/>
      </rPr>
      <t xml:space="preserve"> is designed to help you determine if you are saving enough to meet your goals.  Here is how the programs works.</t>
    </r>
  </si>
  <si>
    <t>http://www.federalreserve.gov/releases/H15/data/Annual/H15_AAA_NA.txt</t>
  </si>
  <si>
    <t>http://www.federalreserve.gov/releases/h15/data/Annual/H15_CD_M6.txt</t>
  </si>
  <si>
    <t>http://www.ibonds.info/rates.html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</si>
</sst>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0"/>
      <name val="Arial"/>
      <family val="0"/>
    </font>
    <font>
      <sz val="11"/>
      <color indexed="8"/>
      <name val="Calibri"/>
      <family val="2"/>
    </font>
    <font>
      <b/>
      <sz val="10"/>
      <name val="Arial"/>
      <family val="2"/>
    </font>
    <font>
      <sz val="8"/>
      <name val="Arial"/>
      <family val="0"/>
    </font>
    <font>
      <u val="single"/>
      <sz val="10"/>
      <color indexed="12"/>
      <name val="Arial"/>
      <family val="0"/>
    </font>
    <font>
      <sz val="13"/>
      <name val="Arial"/>
      <family val="0"/>
    </font>
    <font>
      <b/>
      <i/>
      <sz val="10"/>
      <name val="Arial"/>
      <family val="2"/>
    </font>
    <font>
      <sz val="11"/>
      <name val="Arial"/>
      <family val="0"/>
    </font>
    <font>
      <sz val="12"/>
      <name val="Arial"/>
      <family val="2"/>
    </font>
    <font>
      <sz val="14"/>
      <name val="Arial"/>
      <family val="2"/>
    </font>
    <font>
      <sz val="14"/>
      <color indexed="10"/>
      <name val="Arial"/>
      <family val="0"/>
    </font>
    <font>
      <u val="single"/>
      <sz val="10"/>
      <name val="Arial"/>
      <family val="0"/>
    </font>
    <font>
      <sz val="10"/>
      <color indexed="8"/>
      <name val="Arial"/>
      <family val="2"/>
    </font>
    <font>
      <sz val="10"/>
      <color indexed="10"/>
      <name val="Arial"/>
      <family val="0"/>
    </font>
    <font>
      <b/>
      <u val="single"/>
      <sz val="16"/>
      <color indexed="12"/>
      <name val="Arial"/>
      <family val="0"/>
    </font>
    <font>
      <u val="single"/>
      <sz val="22"/>
      <name val="Arial"/>
      <family val="0"/>
    </font>
    <font>
      <sz val="16"/>
      <name val="Arial"/>
      <family val="0"/>
    </font>
    <font>
      <b/>
      <sz val="14"/>
      <color indexed="10"/>
      <name val="Arial"/>
      <family val="2"/>
    </font>
    <font>
      <b/>
      <sz val="14"/>
      <name val="Arial"/>
      <family val="2"/>
    </font>
    <font>
      <sz val="14"/>
      <color indexed="8"/>
      <name val="Arial"/>
      <family val="0"/>
    </font>
    <font>
      <u val="single"/>
      <sz val="14"/>
      <name val="Arial"/>
      <family val="2"/>
    </font>
    <font>
      <b/>
      <sz val="16"/>
      <name val="Arial"/>
      <family val="2"/>
    </font>
    <font>
      <b/>
      <sz val="12"/>
      <name val="Arial"/>
      <family val="2"/>
    </font>
    <font>
      <u val="single"/>
      <sz val="14"/>
      <color indexed="12"/>
      <name val="Arial"/>
      <family val="2"/>
    </font>
    <font>
      <u val="single"/>
      <sz val="18"/>
      <color indexed="12"/>
      <name val="Arial"/>
      <family val="2"/>
    </font>
    <font>
      <b/>
      <u val="single"/>
      <sz val="18"/>
      <color indexed="12"/>
      <name val="Arial"/>
      <family val="2"/>
    </font>
    <font>
      <sz val="1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2"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42"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24" borderId="0" xfId="0" applyFill="1" applyBorder="1" applyAlignment="1">
      <alignment/>
    </xf>
    <xf numFmtId="0" fontId="0" fillId="24" borderId="0" xfId="0" applyFill="1" applyAlignment="1">
      <alignment/>
    </xf>
    <xf numFmtId="0" fontId="5" fillId="4" borderId="0" xfId="0" applyFont="1" applyFill="1" applyAlignment="1">
      <alignment/>
    </xf>
    <xf numFmtId="0" fontId="2" fillId="24" borderId="0" xfId="0" applyFont="1" applyFill="1" applyAlignment="1">
      <alignment/>
    </xf>
    <xf numFmtId="0" fontId="5" fillId="0" borderId="10" xfId="0" applyFont="1" applyBorder="1" applyAlignment="1">
      <alignment/>
    </xf>
    <xf numFmtId="0" fontId="5" fillId="25" borderId="10" xfId="0" applyFont="1" applyFill="1" applyBorder="1" applyAlignment="1">
      <alignment/>
    </xf>
    <xf numFmtId="0" fontId="5" fillId="0" borderId="0" xfId="0" applyFont="1" applyAlignment="1">
      <alignment/>
    </xf>
    <xf numFmtId="164" fontId="5" fillId="25" borderId="10" xfId="0" applyNumberFormat="1" applyFont="1" applyFill="1" applyBorder="1" applyAlignment="1">
      <alignment/>
    </xf>
    <xf numFmtId="0" fontId="5" fillId="25" borderId="10" xfId="0" applyFont="1" applyFill="1" applyBorder="1" applyAlignment="1">
      <alignment horizontal="center"/>
    </xf>
    <xf numFmtId="0" fontId="0" fillId="0" borderId="10" xfId="0" applyBorder="1" applyAlignment="1">
      <alignment horizontal="center"/>
    </xf>
    <xf numFmtId="4" fontId="0" fillId="7" borderId="10" xfId="0" applyNumberFormat="1" applyFill="1" applyBorder="1" applyAlignment="1">
      <alignment/>
    </xf>
    <xf numFmtId="0" fontId="6" fillId="24" borderId="0" xfId="0" applyFont="1" applyFill="1" applyAlignment="1">
      <alignment/>
    </xf>
    <xf numFmtId="0" fontId="5" fillId="24" borderId="0" xfId="0" applyFont="1" applyFill="1" applyAlignment="1">
      <alignment/>
    </xf>
    <xf numFmtId="0" fontId="0" fillId="24" borderId="11" xfId="0" applyFill="1" applyBorder="1" applyAlignment="1">
      <alignment horizontal="center"/>
    </xf>
    <xf numFmtId="16" fontId="7" fillId="24" borderId="11" xfId="0" applyNumberFormat="1" applyFont="1" applyFill="1" applyBorder="1" applyAlignment="1">
      <alignment horizontal="center"/>
    </xf>
    <xf numFmtId="0" fontId="8" fillId="24" borderId="0" xfId="0" applyFont="1" applyFill="1" applyAlignment="1">
      <alignment/>
    </xf>
    <xf numFmtId="0" fontId="0" fillId="24" borderId="12" xfId="0" applyFill="1" applyBorder="1" applyAlignment="1">
      <alignment horizontal="center"/>
    </xf>
    <xf numFmtId="0" fontId="7" fillId="24" borderId="12" xfId="0" applyFont="1" applyFill="1" applyBorder="1" applyAlignment="1">
      <alignment horizontal="center"/>
    </xf>
    <xf numFmtId="0" fontId="7" fillId="24" borderId="10" xfId="0" applyFont="1" applyFill="1" applyBorder="1" applyAlignment="1">
      <alignment horizontal="center"/>
    </xf>
    <xf numFmtId="0" fontId="7" fillId="24" borderId="13" xfId="0" applyFont="1" applyFill="1" applyBorder="1" applyAlignment="1">
      <alignment horizontal="center"/>
    </xf>
    <xf numFmtId="6" fontId="7" fillId="7" borderId="10" xfId="0" applyNumberFormat="1" applyFont="1" applyFill="1" applyBorder="1" applyAlignment="1">
      <alignment/>
    </xf>
    <xf numFmtId="8" fontId="7" fillId="24" borderId="10" xfId="0" applyNumberFormat="1" applyFont="1" applyFill="1" applyBorder="1" applyAlignment="1">
      <alignment/>
    </xf>
    <xf numFmtId="6" fontId="7" fillId="24" borderId="10" xfId="0" applyNumberFormat="1" applyFont="1" applyFill="1" applyBorder="1" applyAlignment="1">
      <alignment/>
    </xf>
    <xf numFmtId="0" fontId="0" fillId="24" borderId="10" xfId="0" applyFill="1" applyBorder="1" applyAlignment="1">
      <alignment/>
    </xf>
    <xf numFmtId="0" fontId="0" fillId="24" borderId="10" xfId="0" applyFill="1" applyBorder="1" applyAlignment="1">
      <alignment horizontal="center"/>
    </xf>
    <xf numFmtId="0" fontId="0" fillId="24" borderId="0" xfId="0" applyFill="1" applyBorder="1" applyAlignment="1">
      <alignment horizontal="center"/>
    </xf>
    <xf numFmtId="0" fontId="0" fillId="24" borderId="10" xfId="0" applyFill="1" applyBorder="1" applyAlignment="1">
      <alignment horizontal="left"/>
    </xf>
    <xf numFmtId="10" fontId="0" fillId="24" borderId="10" xfId="0" applyNumberFormat="1" applyFill="1" applyBorder="1" applyAlignment="1">
      <alignment horizontal="center"/>
    </xf>
    <xf numFmtId="10" fontId="0" fillId="24" borderId="0" xfId="0" applyNumberFormat="1" applyFill="1" applyBorder="1" applyAlignment="1">
      <alignment/>
    </xf>
    <xf numFmtId="0" fontId="9" fillId="24" borderId="14" xfId="0" applyFont="1" applyFill="1" applyBorder="1" applyAlignment="1">
      <alignment horizontal="right"/>
    </xf>
    <xf numFmtId="14" fontId="9" fillId="24" borderId="15" xfId="0" applyNumberFormat="1" applyFont="1" applyFill="1" applyBorder="1" applyAlignment="1">
      <alignment horizontal="center"/>
    </xf>
    <xf numFmtId="0" fontId="9" fillId="24" borderId="15" xfId="0" applyFont="1" applyFill="1" applyBorder="1" applyAlignment="1">
      <alignment horizontal="center"/>
    </xf>
    <xf numFmtId="4" fontId="0" fillId="24" borderId="15" xfId="0" applyNumberFormat="1" applyFont="1" applyFill="1" applyBorder="1" applyAlignment="1">
      <alignment horizontal="center"/>
    </xf>
    <xf numFmtId="4" fontId="0" fillId="24" borderId="0" xfId="0" applyNumberFormat="1" applyFill="1" applyAlignment="1">
      <alignment/>
    </xf>
    <xf numFmtId="0" fontId="4" fillId="24" borderId="0" xfId="52" applyFill="1" applyAlignment="1" applyProtection="1">
      <alignment/>
      <protection/>
    </xf>
    <xf numFmtId="0" fontId="10" fillId="24" borderId="0" xfId="0" applyFont="1" applyFill="1" applyAlignment="1">
      <alignment/>
    </xf>
    <xf numFmtId="3" fontId="0" fillId="24" borderId="0" xfId="0" applyNumberFormat="1" applyFill="1" applyAlignment="1">
      <alignment/>
    </xf>
    <xf numFmtId="10" fontId="0" fillId="24" borderId="0" xfId="0" applyNumberFormat="1" applyFill="1" applyAlignment="1">
      <alignment/>
    </xf>
    <xf numFmtId="0" fontId="11" fillId="24" borderId="0" xfId="0" applyFont="1" applyFill="1" applyAlignment="1">
      <alignment/>
    </xf>
    <xf numFmtId="0" fontId="9" fillId="24" borderId="0" xfId="0" applyFont="1" applyFill="1" applyBorder="1" applyAlignment="1">
      <alignment/>
    </xf>
    <xf numFmtId="0" fontId="9" fillId="24" borderId="0" xfId="0" applyFont="1" applyFill="1" applyBorder="1" applyAlignment="1">
      <alignment horizontal="right"/>
    </xf>
    <xf numFmtId="14" fontId="9" fillId="24" borderId="0" xfId="0" applyNumberFormat="1" applyFont="1" applyFill="1" applyBorder="1" applyAlignment="1">
      <alignment horizontal="center"/>
    </xf>
    <xf numFmtId="0" fontId="9" fillId="24" borderId="0" xfId="0" applyFont="1" applyFill="1" applyBorder="1" applyAlignment="1">
      <alignment horizontal="center"/>
    </xf>
    <xf numFmtId="164" fontId="9" fillId="24" borderId="0" xfId="0" applyNumberFormat="1" applyFont="1" applyFill="1" applyBorder="1" applyAlignment="1">
      <alignment horizontal="center"/>
    </xf>
    <xf numFmtId="164" fontId="0" fillId="0" borderId="0" xfId="0" applyNumberFormat="1" applyBorder="1" applyAlignment="1">
      <alignment/>
    </xf>
    <xf numFmtId="10" fontId="5" fillId="25" borderId="10" xfId="0" applyNumberFormat="1" applyFont="1" applyFill="1" applyBorder="1" applyAlignment="1">
      <alignment/>
    </xf>
    <xf numFmtId="0" fontId="0" fillId="0" borderId="14" xfId="0" applyBorder="1" applyAlignment="1">
      <alignment horizontal="center"/>
    </xf>
    <xf numFmtId="0" fontId="0" fillId="24" borderId="13" xfId="0" applyFill="1" applyBorder="1" applyAlignment="1">
      <alignment horizontal="center"/>
    </xf>
    <xf numFmtId="0" fontId="4" fillId="0" borderId="0" xfId="52" applyAlignment="1" applyProtection="1">
      <alignment/>
      <protection/>
    </xf>
    <xf numFmtId="3" fontId="0" fillId="24" borderId="0" xfId="0" applyNumberFormat="1" applyFill="1" applyBorder="1" applyAlignment="1">
      <alignment/>
    </xf>
    <xf numFmtId="8" fontId="0" fillId="24" borderId="0" xfId="0" applyNumberFormat="1" applyFill="1" applyAlignment="1">
      <alignment/>
    </xf>
    <xf numFmtId="0" fontId="13" fillId="24" borderId="0" xfId="0" applyFont="1" applyFill="1" applyAlignment="1">
      <alignment/>
    </xf>
    <xf numFmtId="0" fontId="14" fillId="24" borderId="0" xfId="52" applyFont="1" applyFill="1" applyAlignment="1" applyProtection="1">
      <alignment/>
      <protection/>
    </xf>
    <xf numFmtId="0" fontId="15" fillId="24" borderId="0" xfId="0" applyFont="1" applyFill="1" applyAlignment="1">
      <alignment/>
    </xf>
    <xf numFmtId="16" fontId="7" fillId="24" borderId="0" xfId="0" applyNumberFormat="1" applyFont="1" applyFill="1" applyBorder="1" applyAlignment="1">
      <alignment horizontal="center"/>
    </xf>
    <xf numFmtId="164" fontId="0" fillId="24" borderId="0" xfId="0" applyNumberFormat="1" applyFill="1" applyAlignment="1">
      <alignment/>
    </xf>
    <xf numFmtId="6" fontId="0" fillId="24" borderId="0" xfId="0" applyNumberFormat="1" applyFill="1" applyAlignment="1">
      <alignment/>
    </xf>
    <xf numFmtId="0" fontId="16" fillId="24" borderId="0" xfId="0" applyFont="1" applyFill="1" applyAlignment="1">
      <alignment/>
    </xf>
    <xf numFmtId="0" fontId="17" fillId="24" borderId="0" xfId="0" applyFont="1" applyFill="1" applyAlignment="1">
      <alignment/>
    </xf>
    <xf numFmtId="0" fontId="9" fillId="25" borderId="12" xfId="0" applyFont="1" applyFill="1" applyBorder="1" applyAlignment="1">
      <alignment/>
    </xf>
    <xf numFmtId="0" fontId="9" fillId="24" borderId="10" xfId="0" applyFont="1" applyFill="1" applyBorder="1" applyAlignment="1">
      <alignment/>
    </xf>
    <xf numFmtId="0" fontId="9" fillId="24" borderId="0" xfId="0" applyFont="1" applyFill="1" applyAlignment="1">
      <alignment/>
    </xf>
    <xf numFmtId="0" fontId="21" fillId="24" borderId="0" xfId="0" applyFont="1" applyFill="1" applyAlignment="1">
      <alignment/>
    </xf>
    <xf numFmtId="0" fontId="0" fillId="24" borderId="0" xfId="0" applyFont="1" applyFill="1" applyAlignment="1">
      <alignment/>
    </xf>
    <xf numFmtId="0" fontId="22" fillId="24" borderId="0" xfId="0" applyFont="1" applyFill="1" applyAlignment="1">
      <alignment/>
    </xf>
    <xf numFmtId="6" fontId="0" fillId="24" borderId="0" xfId="0" applyNumberFormat="1" applyFill="1" applyAlignment="1">
      <alignment/>
    </xf>
    <xf numFmtId="0" fontId="26" fillId="24" borderId="0" xfId="0" applyFont="1" applyFill="1" applyAlignment="1">
      <alignment/>
    </xf>
    <xf numFmtId="0" fontId="0" fillId="24" borderId="0" xfId="0" applyFill="1" applyBorder="1" applyAlignment="1">
      <alignment/>
    </xf>
    <xf numFmtId="0" fontId="23" fillId="24" borderId="0" xfId="52" applyFont="1" applyFill="1" applyBorder="1" applyAlignment="1" applyProtection="1">
      <alignment/>
      <protection/>
    </xf>
    <xf numFmtId="0" fontId="9" fillId="0" borderId="0" xfId="0" applyFont="1" applyAlignment="1">
      <alignment/>
    </xf>
    <xf numFmtId="0" fontId="24" fillId="24" borderId="0" xfId="52" applyFont="1" applyFill="1" applyAlignment="1" applyProtection="1">
      <alignment horizontal="left"/>
      <protection/>
    </xf>
    <xf numFmtId="0" fontId="24" fillId="0" borderId="0" xfId="52" applyFont="1" applyAlignment="1" applyProtection="1">
      <alignment/>
      <protection/>
    </xf>
    <xf numFmtId="0" fontId="24" fillId="24" borderId="0" xfId="52" applyFont="1" applyFill="1" applyAlignment="1" applyProtection="1">
      <alignment/>
      <protection/>
    </xf>
    <xf numFmtId="0" fontId="18" fillId="24" borderId="14" xfId="0" applyFont="1" applyFill="1" applyBorder="1" applyAlignment="1">
      <alignment horizontal="left"/>
    </xf>
    <xf numFmtId="0" fontId="0" fillId="0" borderId="15" xfId="0" applyBorder="1" applyAlignment="1">
      <alignment/>
    </xf>
    <xf numFmtId="164" fontId="9" fillId="24" borderId="15" xfId="0" applyNumberFormat="1" applyFont="1" applyFill="1" applyBorder="1" applyAlignment="1">
      <alignment horizontal="right"/>
    </xf>
    <xf numFmtId="0" fontId="0" fillId="0" borderId="16" xfId="0" applyBorder="1" applyAlignment="1">
      <alignment horizontal="right"/>
    </xf>
    <xf numFmtId="164" fontId="9" fillId="24" borderId="16" xfId="0" applyNumberFormat="1" applyFont="1" applyFill="1" applyBorder="1" applyAlignment="1">
      <alignment horizontal="right"/>
    </xf>
    <xf numFmtId="0" fontId="19" fillId="25" borderId="10" xfId="0" applyFont="1" applyFill="1" applyBorder="1" applyAlignment="1">
      <alignment horizontal="center"/>
    </xf>
    <xf numFmtId="0" fontId="19" fillId="25" borderId="10" xfId="0" applyFont="1" applyFill="1" applyBorder="1" applyAlignment="1">
      <alignment/>
    </xf>
    <xf numFmtId="6" fontId="9" fillId="25" borderId="10" xfId="0" applyNumberFormat="1" applyFont="1" applyFill="1" applyBorder="1" applyAlignment="1">
      <alignment/>
    </xf>
    <xf numFmtId="6" fontId="9" fillId="0" borderId="10" xfId="0" applyNumberFormat="1" applyFont="1" applyBorder="1" applyAlignment="1">
      <alignment/>
    </xf>
    <xf numFmtId="10" fontId="9" fillId="25" borderId="10" xfId="0" applyNumberFormat="1" applyFont="1" applyFill="1" applyBorder="1" applyAlignment="1">
      <alignment/>
    </xf>
    <xf numFmtId="0" fontId="9" fillId="0" borderId="10" xfId="0" applyFont="1" applyBorder="1" applyAlignment="1">
      <alignment/>
    </xf>
    <xf numFmtId="164" fontId="9" fillId="24" borderId="15" xfId="0" applyNumberFormat="1" applyFont="1" applyFill="1" applyBorder="1" applyAlignment="1">
      <alignment horizontal="center"/>
    </xf>
    <xf numFmtId="164" fontId="0" fillId="0" borderId="15" xfId="0" applyNumberFormat="1" applyBorder="1" applyAlignment="1">
      <alignment/>
    </xf>
    <xf numFmtId="164" fontId="0" fillId="0" borderId="16" xfId="0" applyNumberFormat="1" applyBorder="1" applyAlignment="1">
      <alignment/>
    </xf>
    <xf numFmtId="14" fontId="9" fillId="25" borderId="14" xfId="0" applyNumberFormat="1" applyFont="1" applyFill="1" applyBorder="1" applyAlignment="1">
      <alignment horizontal="right"/>
    </xf>
    <xf numFmtId="0" fontId="9" fillId="0" borderId="16" xfId="0" applyFont="1" applyBorder="1" applyAlignment="1">
      <alignment/>
    </xf>
    <xf numFmtId="0" fontId="25" fillId="0" borderId="0" xfId="52" applyFont="1" applyAlignment="1" applyProtection="1">
      <alignment/>
      <protection/>
    </xf>
    <xf numFmtId="0" fontId="26"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wmf" /><Relationship Id="rId7" Type="http://schemas.openxmlformats.org/officeDocument/2006/relationships/image" Target="NUL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9525</xdr:rowOff>
    </xdr:from>
    <xdr:to>
      <xdr:col>14</xdr:col>
      <xdr:colOff>514350</xdr:colOff>
      <xdr:row>12</xdr:row>
      <xdr:rowOff>76200</xdr:rowOff>
    </xdr:to>
    <xdr:sp>
      <xdr:nvSpPr>
        <xdr:cNvPr id="1" name="WordArt 1"/>
        <xdr:cNvSpPr>
          <a:spLocks/>
        </xdr:cNvSpPr>
      </xdr:nvSpPr>
      <xdr:spPr>
        <a:xfrm>
          <a:off x="276225" y="276225"/>
          <a:ext cx="8582025" cy="16859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twoCellAnchor editAs="oneCell">
    <xdr:from>
      <xdr:col>0</xdr:col>
      <xdr:colOff>57150</xdr:colOff>
      <xdr:row>22</xdr:row>
      <xdr:rowOff>28575</xdr:rowOff>
    </xdr:from>
    <xdr:to>
      <xdr:col>2</xdr:col>
      <xdr:colOff>323850</xdr:colOff>
      <xdr:row>31</xdr:row>
      <xdr:rowOff>152400</xdr:rowOff>
    </xdr:to>
    <xdr:pic>
      <xdr:nvPicPr>
        <xdr:cNvPr id="2" name="Picture 2" descr="MCj04244640000[1]"/>
        <xdr:cNvPicPr preferRelativeResize="1">
          <a:picLocks noChangeAspect="1"/>
        </xdr:cNvPicPr>
      </xdr:nvPicPr>
      <xdr:blipFill>
        <a:blip r:embed="rId1"/>
        <a:stretch>
          <a:fillRect/>
        </a:stretch>
      </xdr:blipFill>
      <xdr:spPr>
        <a:xfrm>
          <a:off x="57150" y="3600450"/>
          <a:ext cx="1485900" cy="1581150"/>
        </a:xfrm>
        <a:prstGeom prst="rect">
          <a:avLst/>
        </a:prstGeom>
        <a:noFill/>
        <a:ln w="9525" cmpd="sng">
          <a:noFill/>
        </a:ln>
      </xdr:spPr>
    </xdr:pic>
    <xdr:clientData/>
  </xdr:twoCellAnchor>
  <xdr:twoCellAnchor editAs="oneCell">
    <xdr:from>
      <xdr:col>6</xdr:col>
      <xdr:colOff>542925</xdr:colOff>
      <xdr:row>21</xdr:row>
      <xdr:rowOff>66675</xdr:rowOff>
    </xdr:from>
    <xdr:to>
      <xdr:col>8</xdr:col>
      <xdr:colOff>171450</xdr:colOff>
      <xdr:row>25</xdr:row>
      <xdr:rowOff>19050</xdr:rowOff>
    </xdr:to>
    <xdr:pic>
      <xdr:nvPicPr>
        <xdr:cNvPr id="3" name="Picture 3" descr="MPj04331920000[1]"/>
        <xdr:cNvPicPr preferRelativeResize="1">
          <a:picLocks noChangeAspect="1"/>
        </xdr:cNvPicPr>
      </xdr:nvPicPr>
      <xdr:blipFill>
        <a:blip r:embed="rId2"/>
        <a:stretch>
          <a:fillRect/>
        </a:stretch>
      </xdr:blipFill>
      <xdr:spPr>
        <a:xfrm>
          <a:off x="4200525" y="3409950"/>
          <a:ext cx="847725" cy="666750"/>
        </a:xfrm>
        <a:prstGeom prst="rect">
          <a:avLst/>
        </a:prstGeom>
        <a:noFill/>
        <a:ln w="9525" cmpd="sng">
          <a:noFill/>
        </a:ln>
      </xdr:spPr>
    </xdr:pic>
    <xdr:clientData/>
  </xdr:twoCellAnchor>
  <xdr:twoCellAnchor editAs="oneCell">
    <xdr:from>
      <xdr:col>7</xdr:col>
      <xdr:colOff>123825</xdr:colOff>
      <xdr:row>31</xdr:row>
      <xdr:rowOff>0</xdr:rowOff>
    </xdr:from>
    <xdr:to>
      <xdr:col>8</xdr:col>
      <xdr:colOff>333375</xdr:colOff>
      <xdr:row>35</xdr:row>
      <xdr:rowOff>66675</xdr:rowOff>
    </xdr:to>
    <xdr:pic>
      <xdr:nvPicPr>
        <xdr:cNvPr id="4" name="Picture 4" descr="MPj04221790000[1]"/>
        <xdr:cNvPicPr preferRelativeResize="1">
          <a:picLocks noChangeAspect="1"/>
        </xdr:cNvPicPr>
      </xdr:nvPicPr>
      <xdr:blipFill>
        <a:blip r:embed="rId3"/>
        <a:stretch>
          <a:fillRect/>
        </a:stretch>
      </xdr:blipFill>
      <xdr:spPr>
        <a:xfrm>
          <a:off x="4391025" y="5029200"/>
          <a:ext cx="819150" cy="714375"/>
        </a:xfrm>
        <a:prstGeom prst="rect">
          <a:avLst/>
        </a:prstGeom>
        <a:noFill/>
        <a:ln w="9525" cmpd="sng">
          <a:noFill/>
        </a:ln>
      </xdr:spPr>
    </xdr:pic>
    <xdr:clientData/>
  </xdr:twoCellAnchor>
  <xdr:twoCellAnchor editAs="oneCell">
    <xdr:from>
      <xdr:col>4</xdr:col>
      <xdr:colOff>361950</xdr:colOff>
      <xdr:row>21</xdr:row>
      <xdr:rowOff>0</xdr:rowOff>
    </xdr:from>
    <xdr:to>
      <xdr:col>5</xdr:col>
      <xdr:colOff>400050</xdr:colOff>
      <xdr:row>24</xdr:row>
      <xdr:rowOff>85725</xdr:rowOff>
    </xdr:to>
    <xdr:pic>
      <xdr:nvPicPr>
        <xdr:cNvPr id="5" name="Picture 5" descr="MPj04330500000[1]"/>
        <xdr:cNvPicPr preferRelativeResize="1">
          <a:picLocks noChangeAspect="1"/>
        </xdr:cNvPicPr>
      </xdr:nvPicPr>
      <xdr:blipFill>
        <a:blip r:embed="rId4"/>
        <a:stretch>
          <a:fillRect/>
        </a:stretch>
      </xdr:blipFill>
      <xdr:spPr>
        <a:xfrm>
          <a:off x="2800350" y="3343275"/>
          <a:ext cx="647700" cy="638175"/>
        </a:xfrm>
        <a:prstGeom prst="rect">
          <a:avLst/>
        </a:prstGeom>
        <a:noFill/>
        <a:ln w="9525" cmpd="sng">
          <a:noFill/>
        </a:ln>
      </xdr:spPr>
    </xdr:pic>
    <xdr:clientData/>
  </xdr:twoCellAnchor>
  <xdr:twoCellAnchor>
    <xdr:from>
      <xdr:col>0</xdr:col>
      <xdr:colOff>19050</xdr:colOff>
      <xdr:row>12</xdr:row>
      <xdr:rowOff>38100</xdr:rowOff>
    </xdr:from>
    <xdr:to>
      <xdr:col>7</xdr:col>
      <xdr:colOff>219075</xdr:colOff>
      <xdr:row>19</xdr:row>
      <xdr:rowOff>95250</xdr:rowOff>
    </xdr:to>
    <xdr:sp>
      <xdr:nvSpPr>
        <xdr:cNvPr id="6" name="AutoShape 6"/>
        <xdr:cNvSpPr>
          <a:spLocks/>
        </xdr:cNvSpPr>
      </xdr:nvSpPr>
      <xdr:spPr>
        <a:xfrm>
          <a:off x="19050" y="1924050"/>
          <a:ext cx="4467225" cy="1190625"/>
        </a:xfrm>
        <a:prstGeom prst="cloudCallout">
          <a:avLst>
            <a:gd name="adj1" fmla="val -9703"/>
            <a:gd name="adj2" fmla="val 110800"/>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Someday I want to buy a computer, a car, a house and get an education but I don’t know how much money I need to save to meet these goals.  What should I do?  Help!</a:t>
          </a:r>
        </a:p>
      </xdr:txBody>
    </xdr:sp>
    <xdr:clientData/>
  </xdr:twoCellAnchor>
  <xdr:twoCellAnchor editAs="oneCell">
    <xdr:from>
      <xdr:col>4</xdr:col>
      <xdr:colOff>371475</xdr:colOff>
      <xdr:row>31</xdr:row>
      <xdr:rowOff>28575</xdr:rowOff>
    </xdr:from>
    <xdr:to>
      <xdr:col>5</xdr:col>
      <xdr:colOff>333375</xdr:colOff>
      <xdr:row>34</xdr:row>
      <xdr:rowOff>114300</xdr:rowOff>
    </xdr:to>
    <xdr:pic>
      <xdr:nvPicPr>
        <xdr:cNvPr id="7" name="Picture 17" descr="MCj04347490000[1]"/>
        <xdr:cNvPicPr preferRelativeResize="1">
          <a:picLocks noChangeAspect="1"/>
        </xdr:cNvPicPr>
      </xdr:nvPicPr>
      <xdr:blipFill>
        <a:blip r:embed="rId5"/>
        <a:stretch>
          <a:fillRect/>
        </a:stretch>
      </xdr:blipFill>
      <xdr:spPr>
        <a:xfrm>
          <a:off x="2809875" y="5057775"/>
          <a:ext cx="571500" cy="571500"/>
        </a:xfrm>
        <a:prstGeom prst="rect">
          <a:avLst/>
        </a:prstGeom>
        <a:noFill/>
        <a:ln w="9525" cmpd="sng">
          <a:noFill/>
        </a:ln>
      </xdr:spPr>
    </xdr:pic>
    <xdr:clientData/>
  </xdr:twoCellAnchor>
  <xdr:twoCellAnchor editAs="oneCell">
    <xdr:from>
      <xdr:col>9</xdr:col>
      <xdr:colOff>457200</xdr:colOff>
      <xdr:row>25</xdr:row>
      <xdr:rowOff>57150</xdr:rowOff>
    </xdr:from>
    <xdr:to>
      <xdr:col>12</xdr:col>
      <xdr:colOff>228600</xdr:colOff>
      <xdr:row>37</xdr:row>
      <xdr:rowOff>66675</xdr:rowOff>
    </xdr:to>
    <xdr:pic>
      <xdr:nvPicPr>
        <xdr:cNvPr id="8" name="Picture 18" descr="MCj04298270000[1]"/>
        <xdr:cNvPicPr preferRelativeResize="1">
          <a:picLocks noChangeAspect="1"/>
        </xdr:cNvPicPr>
      </xdr:nvPicPr>
      <xdr:blipFill>
        <a:blip r:embed="rId6"/>
        <a:stretch>
          <a:fillRect/>
        </a:stretch>
      </xdr:blipFill>
      <xdr:spPr>
        <a:xfrm>
          <a:off x="5943600" y="4114800"/>
          <a:ext cx="1600200" cy="1952625"/>
        </a:xfrm>
        <a:prstGeom prst="rect">
          <a:avLst/>
        </a:prstGeom>
        <a:noFill/>
        <a:ln w="9525" cmpd="sng">
          <a:noFill/>
        </a:ln>
      </xdr:spPr>
    </xdr:pic>
    <xdr:clientData/>
  </xdr:twoCellAnchor>
  <xdr:twoCellAnchor>
    <xdr:from>
      <xdr:col>8</xdr:col>
      <xdr:colOff>123825</xdr:colOff>
      <xdr:row>10</xdr:row>
      <xdr:rowOff>114300</xdr:rowOff>
    </xdr:from>
    <xdr:to>
      <xdr:col>15</xdr:col>
      <xdr:colOff>581025</xdr:colOff>
      <xdr:row>19</xdr:row>
      <xdr:rowOff>47625</xdr:rowOff>
    </xdr:to>
    <xdr:sp>
      <xdr:nvSpPr>
        <xdr:cNvPr id="9" name="AutoShape 19"/>
        <xdr:cNvSpPr>
          <a:spLocks/>
        </xdr:cNvSpPr>
      </xdr:nvSpPr>
      <xdr:spPr>
        <a:xfrm>
          <a:off x="5000625" y="1676400"/>
          <a:ext cx="4857750" cy="1390650"/>
        </a:xfrm>
        <a:prstGeom prst="cloudCallout">
          <a:avLst>
            <a:gd name="adj1" fmla="val -16129"/>
            <a:gd name="adj2" fmla="val 102055"/>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 you need to do to find out if you are saving enough money is to complete the "Saving to Achieve Your Goals" program. The program is fun and easy! </a:t>
          </a:r>
        </a:p>
      </xdr:txBody>
    </xdr:sp>
    <xdr:clientData/>
  </xdr:twoCellAnchor>
  <xdr:twoCellAnchor>
    <xdr:from>
      <xdr:col>3</xdr:col>
      <xdr:colOff>514350</xdr:colOff>
      <xdr:row>18</xdr:row>
      <xdr:rowOff>19050</xdr:rowOff>
    </xdr:from>
    <xdr:to>
      <xdr:col>8</xdr:col>
      <xdr:colOff>561975</xdr:colOff>
      <xdr:row>36</xdr:row>
      <xdr:rowOff>123825</xdr:rowOff>
    </xdr:to>
    <xdr:grpSp>
      <xdr:nvGrpSpPr>
        <xdr:cNvPr id="10" name="Group 7"/>
        <xdr:cNvGrpSpPr>
          <a:grpSpLocks noChangeAspect="1"/>
        </xdr:cNvGrpSpPr>
      </xdr:nvGrpSpPr>
      <xdr:grpSpPr>
        <a:xfrm>
          <a:off x="2343150" y="2876550"/>
          <a:ext cx="3095625" cy="3086100"/>
          <a:chOff x="320" y="87"/>
          <a:chExt cx="480" cy="480"/>
        </a:xfrm>
        <a:solidFill>
          <a:srgbClr val="FFFFFF"/>
        </a:solidFill>
      </xdr:grpSpPr>
      <xdr:pic>
        <xdr:nvPicPr>
          <xdr:cNvPr id="11" name="Picture 8"/>
          <xdr:cNvPicPr preferRelativeResize="1">
            <a:picLocks noChangeAspect="1"/>
          </xdr:cNvPicPr>
        </xdr:nvPicPr>
        <xdr:blipFill>
          <a:blip r:embed="rId7"/>
          <a:stretch>
            <a:fillRect/>
          </a:stretch>
        </xdr:blipFill>
        <xdr:spPr>
          <a:xfrm>
            <a:off x="320" y="87"/>
            <a:ext cx="480" cy="480"/>
          </a:xfrm>
          <a:prstGeom prst="rect">
            <a:avLst/>
          </a:prstGeom>
          <a:noFill/>
          <a:ln w="9525" cmpd="sng">
            <a:noFill/>
          </a:ln>
        </xdr:spPr>
      </xdr:pic>
      <xdr:sp>
        <xdr:nvSpPr>
          <xdr:cNvPr id="12" name="_s1033"/>
          <xdr:cNvSpPr>
            <a:spLocks/>
          </xdr:cNvSpPr>
        </xdr:nvSpPr>
        <xdr:spPr>
          <a:xfrm>
            <a:off x="421" y="123"/>
            <a:ext cx="278" cy="278"/>
          </a:xfrm>
          <a:prstGeom prst="circularArrow">
            <a:avLst>
              <a:gd name="adj1" fmla="val -36458888"/>
              <a:gd name="adj2" fmla="val -24929407"/>
              <a:gd name="adj3" fmla="val -16666"/>
            </a:avLst>
          </a:prstGeom>
          <a:solidFill>
            <a:srgbClr val="9966FF"/>
          </a:solidFill>
          <a:ln w="28575" cmpd="sng">
            <a:solidFill>
              <a:srgbClr val="5F0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_s1034"/>
          <xdr:cNvSpPr>
            <a:spLocks/>
          </xdr:cNvSpPr>
        </xdr:nvSpPr>
        <xdr:spPr>
          <a:xfrm rot="5400000">
            <a:off x="486" y="188"/>
            <a:ext cx="278" cy="278"/>
          </a:xfrm>
          <a:prstGeom prst="circularArrow">
            <a:avLst>
              <a:gd name="adj1" fmla="val -36458888"/>
              <a:gd name="adj2" fmla="val -24929407"/>
              <a:gd name="adj3" fmla="val -16666"/>
            </a:avLst>
          </a:prstGeom>
          <a:solidFill>
            <a:srgbClr val="F1FD09"/>
          </a:solidFill>
          <a:ln w="28575" cmpd="sng">
            <a:solidFill>
              <a:srgbClr val="CAD40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_s1035"/>
          <xdr:cNvSpPr>
            <a:spLocks/>
          </xdr:cNvSpPr>
        </xdr:nvSpPr>
        <xdr:spPr>
          <a:xfrm rot="10800000">
            <a:off x="421" y="253"/>
            <a:ext cx="278" cy="278"/>
          </a:xfrm>
          <a:prstGeom prst="circularArrow">
            <a:avLst>
              <a:gd name="adj1" fmla="val -36458888"/>
              <a:gd name="adj2" fmla="val -24929407"/>
              <a:gd name="adj3" fmla="val -16666"/>
            </a:avLst>
          </a:prstGeom>
          <a:solidFill>
            <a:srgbClr val="0399FF"/>
          </a:solidFill>
          <a:ln w="28575" cmpd="sng">
            <a:solidFill>
              <a:srgbClr val="4B595B"/>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_s1036"/>
          <xdr:cNvSpPr>
            <a:spLocks/>
          </xdr:cNvSpPr>
        </xdr:nvSpPr>
        <xdr:spPr>
          <a:xfrm rot="16200000">
            <a:off x="356" y="188"/>
            <a:ext cx="278" cy="278"/>
          </a:xfrm>
          <a:prstGeom prst="circularArrow">
            <a:avLst>
              <a:gd name="adj1" fmla="val -36458888"/>
              <a:gd name="adj2" fmla="val -24929407"/>
              <a:gd name="adj3" fmla="val -16666"/>
            </a:avLst>
          </a:prstGeom>
          <a:solidFill>
            <a:srgbClr val="FF00FF"/>
          </a:solidFill>
          <a:ln w="28575" cmpd="sng">
            <a:solidFill>
              <a:srgbClr val="CA00C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_s1037"/>
          <xdr:cNvSpPr>
            <a:spLocks/>
          </xdr:cNvSpPr>
        </xdr:nvSpPr>
        <xdr:spPr>
          <a:xfrm>
            <a:off x="633" y="149"/>
            <a:ext cx="105" cy="10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sp>
        <xdr:nvSpPr>
          <xdr:cNvPr id="17" name="_s1038"/>
          <xdr:cNvSpPr>
            <a:spLocks/>
          </xdr:cNvSpPr>
        </xdr:nvSpPr>
        <xdr:spPr>
          <a:xfrm>
            <a:off x="634" y="400"/>
            <a:ext cx="105" cy="10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sp>
        <xdr:nvSpPr>
          <xdr:cNvPr id="18" name="_s1039"/>
          <xdr:cNvSpPr>
            <a:spLocks/>
          </xdr:cNvSpPr>
        </xdr:nvSpPr>
        <xdr:spPr>
          <a:xfrm>
            <a:off x="381" y="150"/>
            <a:ext cx="105" cy="10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sp>
        <xdr:nvSpPr>
          <xdr:cNvPr id="19" name="_s1040"/>
          <xdr:cNvSpPr>
            <a:spLocks/>
          </xdr:cNvSpPr>
        </xdr:nvSpPr>
        <xdr:spPr>
          <a:xfrm>
            <a:off x="383" y="401"/>
            <a:ext cx="105" cy="10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11</xdr:row>
      <xdr:rowOff>133350</xdr:rowOff>
    </xdr:from>
    <xdr:to>
      <xdr:col>4</xdr:col>
      <xdr:colOff>57150</xdr:colOff>
      <xdr:row>13</xdr:row>
      <xdr:rowOff>38100</xdr:rowOff>
    </xdr:to>
    <xdr:sp>
      <xdr:nvSpPr>
        <xdr:cNvPr id="1" name="AutoShape 1"/>
        <xdr:cNvSpPr>
          <a:spLocks/>
        </xdr:cNvSpPr>
      </xdr:nvSpPr>
      <xdr:spPr>
        <a:xfrm>
          <a:off x="3028950" y="2019300"/>
          <a:ext cx="571500"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15</xdr:row>
      <xdr:rowOff>123825</xdr:rowOff>
    </xdr:from>
    <xdr:to>
      <xdr:col>4</xdr:col>
      <xdr:colOff>47625</xdr:colOff>
      <xdr:row>17</xdr:row>
      <xdr:rowOff>28575</xdr:rowOff>
    </xdr:to>
    <xdr:sp>
      <xdr:nvSpPr>
        <xdr:cNvPr id="2" name="AutoShape 2"/>
        <xdr:cNvSpPr>
          <a:spLocks/>
        </xdr:cNvSpPr>
      </xdr:nvSpPr>
      <xdr:spPr>
        <a:xfrm>
          <a:off x="3019425" y="2705100"/>
          <a:ext cx="571500"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19</xdr:row>
      <xdr:rowOff>142875</xdr:rowOff>
    </xdr:from>
    <xdr:to>
      <xdr:col>5</xdr:col>
      <xdr:colOff>28575</xdr:colOff>
      <xdr:row>21</xdr:row>
      <xdr:rowOff>47625</xdr:rowOff>
    </xdr:to>
    <xdr:sp>
      <xdr:nvSpPr>
        <xdr:cNvPr id="3" name="AutoShape 3"/>
        <xdr:cNvSpPr>
          <a:spLocks/>
        </xdr:cNvSpPr>
      </xdr:nvSpPr>
      <xdr:spPr>
        <a:xfrm>
          <a:off x="3609975" y="3419475"/>
          <a:ext cx="514350"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23</xdr:row>
      <xdr:rowOff>133350</xdr:rowOff>
    </xdr:from>
    <xdr:to>
      <xdr:col>4</xdr:col>
      <xdr:colOff>19050</xdr:colOff>
      <xdr:row>25</xdr:row>
      <xdr:rowOff>38100</xdr:rowOff>
    </xdr:to>
    <xdr:sp>
      <xdr:nvSpPr>
        <xdr:cNvPr id="4" name="AutoShape 4"/>
        <xdr:cNvSpPr>
          <a:spLocks/>
        </xdr:cNvSpPr>
      </xdr:nvSpPr>
      <xdr:spPr>
        <a:xfrm>
          <a:off x="2990850" y="4152900"/>
          <a:ext cx="571500" cy="2762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35</xdr:row>
      <xdr:rowOff>104775</xdr:rowOff>
    </xdr:from>
    <xdr:to>
      <xdr:col>4</xdr:col>
      <xdr:colOff>552450</xdr:colOff>
      <xdr:row>37</xdr:row>
      <xdr:rowOff>95250</xdr:rowOff>
    </xdr:to>
    <xdr:sp>
      <xdr:nvSpPr>
        <xdr:cNvPr id="5" name="AutoShape 5"/>
        <xdr:cNvSpPr>
          <a:spLocks/>
        </xdr:cNvSpPr>
      </xdr:nvSpPr>
      <xdr:spPr>
        <a:xfrm>
          <a:off x="3609975" y="6210300"/>
          <a:ext cx="485775" cy="3143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33</xdr:row>
      <xdr:rowOff>76200</xdr:rowOff>
    </xdr:from>
    <xdr:to>
      <xdr:col>4</xdr:col>
      <xdr:colOff>285750</xdr:colOff>
      <xdr:row>35</xdr:row>
      <xdr:rowOff>85725</xdr:rowOff>
    </xdr:to>
    <xdr:sp>
      <xdr:nvSpPr>
        <xdr:cNvPr id="6" name="AutoShape 6"/>
        <xdr:cNvSpPr>
          <a:spLocks/>
        </xdr:cNvSpPr>
      </xdr:nvSpPr>
      <xdr:spPr>
        <a:xfrm>
          <a:off x="3362325" y="5857875"/>
          <a:ext cx="466725" cy="3333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104775</xdr:rowOff>
    </xdr:from>
    <xdr:to>
      <xdr:col>14</xdr:col>
      <xdr:colOff>533400</xdr:colOff>
      <xdr:row>8</xdr:row>
      <xdr:rowOff>38100</xdr:rowOff>
    </xdr:to>
    <xdr:sp>
      <xdr:nvSpPr>
        <xdr:cNvPr id="1" name="WordArt 17"/>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104775</xdr:rowOff>
    </xdr:from>
    <xdr:to>
      <xdr:col>14</xdr:col>
      <xdr:colOff>533400</xdr:colOff>
      <xdr:row>8</xdr:row>
      <xdr:rowOff>38100</xdr:rowOff>
    </xdr:to>
    <xdr:sp>
      <xdr:nvSpPr>
        <xdr:cNvPr id="1" name="WordArt 23"/>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104775</xdr:rowOff>
    </xdr:from>
    <xdr:to>
      <xdr:col>14</xdr:col>
      <xdr:colOff>533400</xdr:colOff>
      <xdr:row>8</xdr:row>
      <xdr:rowOff>38100</xdr:rowOff>
    </xdr:to>
    <xdr:sp>
      <xdr:nvSpPr>
        <xdr:cNvPr id="1" name="WordArt 1"/>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twoCellAnchor>
    <xdr:from>
      <xdr:col>5</xdr:col>
      <xdr:colOff>295275</xdr:colOff>
      <xdr:row>0</xdr:row>
      <xdr:rowOff>104775</xdr:rowOff>
    </xdr:from>
    <xdr:to>
      <xdr:col>14</xdr:col>
      <xdr:colOff>533400</xdr:colOff>
      <xdr:row>8</xdr:row>
      <xdr:rowOff>38100</xdr:rowOff>
    </xdr:to>
    <xdr:sp>
      <xdr:nvSpPr>
        <xdr:cNvPr id="2" name="WordArt 7"/>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0</xdr:row>
      <xdr:rowOff>104775</xdr:rowOff>
    </xdr:from>
    <xdr:to>
      <xdr:col>14</xdr:col>
      <xdr:colOff>533400</xdr:colOff>
      <xdr:row>8</xdr:row>
      <xdr:rowOff>38100</xdr:rowOff>
    </xdr:to>
    <xdr:sp>
      <xdr:nvSpPr>
        <xdr:cNvPr id="1" name="WordArt 46"/>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twoCellAnchor>
    <xdr:from>
      <xdr:col>5</xdr:col>
      <xdr:colOff>295275</xdr:colOff>
      <xdr:row>0</xdr:row>
      <xdr:rowOff>104775</xdr:rowOff>
    </xdr:from>
    <xdr:to>
      <xdr:col>14</xdr:col>
      <xdr:colOff>533400</xdr:colOff>
      <xdr:row>8</xdr:row>
      <xdr:rowOff>38100</xdr:rowOff>
    </xdr:to>
    <xdr:sp>
      <xdr:nvSpPr>
        <xdr:cNvPr id="2" name="WordArt 52"/>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twoCellAnchor>
    <xdr:from>
      <xdr:col>5</xdr:col>
      <xdr:colOff>295275</xdr:colOff>
      <xdr:row>0</xdr:row>
      <xdr:rowOff>104775</xdr:rowOff>
    </xdr:from>
    <xdr:to>
      <xdr:col>14</xdr:col>
      <xdr:colOff>533400</xdr:colOff>
      <xdr:row>8</xdr:row>
      <xdr:rowOff>38100</xdr:rowOff>
    </xdr:to>
    <xdr:sp>
      <xdr:nvSpPr>
        <xdr:cNvPr id="3" name="WordArt 53"/>
        <xdr:cNvSpPr>
          <a:spLocks/>
        </xdr:cNvSpPr>
      </xdr:nvSpPr>
      <xdr:spPr>
        <a:xfrm>
          <a:off x="3829050" y="104775"/>
          <a:ext cx="6391275" cy="1676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475E00"/>
                  </a:gs>
                  <a:gs pos="100000">
                    <a:srgbClr val="99CC00"/>
                  </a:gs>
                </a:gsLst>
                <a:lin ang="18900000" scaled="1"/>
              </a:gradFill>
              <a:latin typeface="Arial Black"/>
              <a:cs typeface="Arial Black"/>
            </a:rPr>
            <a:t>Saving to Achieve Your Goals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N21:P22"/>
  <sheetViews>
    <sheetView tabSelected="1" zoomScale="90" zoomScaleNormal="90" zoomScalePageLayoutView="0" workbookViewId="0" topLeftCell="A1">
      <selection activeCell="N22" sqref="N22:P22"/>
    </sheetView>
  </sheetViews>
  <sheetFormatPr defaultColWidth="9.140625" defaultRowHeight="12.75"/>
  <cols>
    <col min="1" max="12" width="9.140625" style="1" customWidth="1"/>
    <col min="13" max="13" width="6.28125" style="1" customWidth="1"/>
    <col min="14" max="14" width="9.140625" style="1" customWidth="1"/>
    <col min="15" max="15" width="14.00390625" style="1" customWidth="1"/>
    <col min="16" max="16384" width="9.140625" style="1" customWidth="1"/>
  </cols>
  <sheetData>
    <row r="1" ht="8.25" customHeight="1"/>
    <row r="19" ht="12.75"/>
    <row r="20" ht="12.75"/>
    <row r="21" spans="14:16" ht="12.75">
      <c r="N21" s="68"/>
      <c r="O21" s="68"/>
      <c r="P21" s="68"/>
    </row>
    <row r="22" spans="14:16" ht="18">
      <c r="N22" s="69" t="s">
        <v>0</v>
      </c>
      <c r="O22" s="70"/>
      <c r="P22" s="70"/>
    </row>
  </sheetData>
  <sheetProtection sheet="1" objects="1" scenarios="1"/>
  <mergeCells count="2">
    <mergeCell ref="N21:P21"/>
    <mergeCell ref="N22:P22"/>
  </mergeCells>
  <hyperlinks>
    <hyperlink ref="N22" location="Instructions!A1" display="Click Here to Get Started"/>
  </hyperlinks>
  <printOptions/>
  <pageMargins left="0.75" right="0.75" top="1" bottom="1" header="0.5" footer="0.5"/>
  <pageSetup fitToHeight="1" fitToWidth="1" horizontalDpi="600" verticalDpi="600" orientation="landscape"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zoomScale="88" zoomScaleNormal="88" zoomScalePageLayoutView="0" workbookViewId="0" topLeftCell="A1">
      <selection activeCell="B39" sqref="B39:C39"/>
    </sheetView>
  </sheetViews>
  <sheetFormatPr defaultColWidth="9.140625" defaultRowHeight="12.75"/>
  <cols>
    <col min="1" max="1" width="7.00390625" style="2" customWidth="1"/>
    <col min="2" max="2" width="17.7109375" style="2" customWidth="1"/>
    <col min="3" max="3" width="19.28125" style="2" customWidth="1"/>
    <col min="4" max="4" width="9.140625" style="2" customWidth="1"/>
    <col min="5" max="5" width="8.28125" style="2" customWidth="1"/>
    <col min="6" max="6" width="7.8515625" style="2" customWidth="1"/>
    <col min="7" max="7" width="6.8515625" style="2" customWidth="1"/>
    <col min="8" max="8" width="7.00390625" style="2" customWidth="1"/>
    <col min="9" max="9" width="9.00390625" style="2" customWidth="1"/>
    <col min="10" max="10" width="9.140625" style="2" customWidth="1"/>
    <col min="11" max="11" width="11.00390625" style="2" bestFit="1" customWidth="1"/>
    <col min="12" max="12" width="9.140625" style="2" customWidth="1"/>
    <col min="13" max="13" width="10.421875" style="2" bestFit="1" customWidth="1"/>
    <col min="14" max="14" width="10.57421875" style="2" bestFit="1" customWidth="1"/>
    <col min="15" max="16384" width="9.140625" style="2" customWidth="1"/>
  </cols>
  <sheetData>
    <row r="1" ht="15.75">
      <c r="A1" s="65" t="s">
        <v>68</v>
      </c>
    </row>
    <row r="2" ht="10.5" customHeight="1"/>
    <row r="3" ht="12.75">
      <c r="A3" s="2" t="s">
        <v>45</v>
      </c>
    </row>
    <row r="4" ht="16.5">
      <c r="A4" s="3" t="s">
        <v>1</v>
      </c>
    </row>
    <row r="5" ht="12.75"/>
    <row r="6" ht="12.75">
      <c r="A6" s="2" t="s">
        <v>46</v>
      </c>
    </row>
    <row r="7" ht="16.5">
      <c r="B7" s="8">
        <v>8000</v>
      </c>
    </row>
    <row r="8" ht="12.75"/>
    <row r="9" ht="12.75">
      <c r="A9" s="2" t="s">
        <v>47</v>
      </c>
    </row>
    <row r="10" ht="12.75"/>
    <row r="11" ht="12.75">
      <c r="A11" s="4" t="s">
        <v>58</v>
      </c>
    </row>
    <row r="12" ht="12.75"/>
    <row r="13" spans="1:5" ht="16.5">
      <c r="A13" s="3" t="s">
        <v>1</v>
      </c>
      <c r="B13" s="5" t="s">
        <v>2</v>
      </c>
      <c r="C13" s="9" t="s">
        <v>3</v>
      </c>
      <c r="D13" s="7"/>
      <c r="E13" s="2" t="s">
        <v>4</v>
      </c>
    </row>
    <row r="14" ht="12.75"/>
    <row r="15" ht="12.75">
      <c r="A15" s="4" t="s">
        <v>57</v>
      </c>
    </row>
    <row r="16" ht="12.75"/>
    <row r="17" spans="1:5" ht="16.5">
      <c r="A17" s="3" t="s">
        <v>1</v>
      </c>
      <c r="B17" s="5" t="s">
        <v>5</v>
      </c>
      <c r="C17" s="8">
        <v>8000</v>
      </c>
      <c r="E17" s="2" t="s">
        <v>6</v>
      </c>
    </row>
    <row r="18" ht="12.75"/>
    <row r="19" ht="12.75">
      <c r="A19" s="4" t="s">
        <v>56</v>
      </c>
    </row>
    <row r="20" ht="12.75"/>
    <row r="21" spans="1:6" ht="16.5">
      <c r="A21" s="3" t="s">
        <v>1</v>
      </c>
      <c r="B21" s="5" t="s">
        <v>7</v>
      </c>
      <c r="C21" s="9" t="s">
        <v>8</v>
      </c>
      <c r="D21" s="6">
        <v>2016</v>
      </c>
      <c r="F21" s="2" t="s">
        <v>9</v>
      </c>
    </row>
    <row r="22" ht="16.5">
      <c r="D22" s="7"/>
    </row>
    <row r="23" ht="12.75">
      <c r="A23" s="4" t="s">
        <v>55</v>
      </c>
    </row>
    <row r="24" ht="12.75"/>
    <row r="25" spans="1:5" ht="16.5">
      <c r="A25" s="3" t="s">
        <v>1</v>
      </c>
      <c r="B25" s="5" t="s">
        <v>10</v>
      </c>
      <c r="C25" s="46">
        <v>0.05534</v>
      </c>
      <c r="D25" s="7"/>
      <c r="E25" s="2" t="s">
        <v>51</v>
      </c>
    </row>
    <row r="26" ht="12.75"/>
    <row r="27" spans="1:17" ht="14.25">
      <c r="A27" s="4" t="s">
        <v>54</v>
      </c>
      <c r="O27" s="14" t="s">
        <v>11</v>
      </c>
      <c r="P27" s="15" t="s">
        <v>59</v>
      </c>
      <c r="Q27" s="15" t="s">
        <v>59</v>
      </c>
    </row>
    <row r="28" spans="15:17" ht="14.25">
      <c r="O28" s="17" t="s">
        <v>30</v>
      </c>
      <c r="P28" s="18" t="s">
        <v>11</v>
      </c>
      <c r="Q28" s="18" t="s">
        <v>11</v>
      </c>
    </row>
    <row r="29" spans="2:17" ht="14.25">
      <c r="B29" s="10" t="s">
        <v>11</v>
      </c>
      <c r="C29" s="10" t="s">
        <v>12</v>
      </c>
      <c r="D29" s="10" t="s">
        <v>13</v>
      </c>
      <c r="E29" s="10" t="s">
        <v>14</v>
      </c>
      <c r="F29" s="10" t="s">
        <v>15</v>
      </c>
      <c r="G29" s="10" t="s">
        <v>16</v>
      </c>
      <c r="H29" s="10" t="s">
        <v>8</v>
      </c>
      <c r="I29" s="10" t="s">
        <v>17</v>
      </c>
      <c r="J29" s="10" t="s">
        <v>18</v>
      </c>
      <c r="K29" s="10" t="s">
        <v>19</v>
      </c>
      <c r="L29" s="10" t="s">
        <v>20</v>
      </c>
      <c r="M29" s="10" t="s">
        <v>21</v>
      </c>
      <c r="N29" s="47" t="s">
        <v>22</v>
      </c>
      <c r="O29" s="48" t="s">
        <v>32</v>
      </c>
      <c r="P29" s="20" t="s">
        <v>31</v>
      </c>
      <c r="Q29" s="20" t="s">
        <v>60</v>
      </c>
    </row>
    <row r="30" spans="2:17" ht="14.25">
      <c r="B30" s="10">
        <v>2009</v>
      </c>
      <c r="C30" s="11">
        <v>25</v>
      </c>
      <c r="D30" s="11"/>
      <c r="E30" s="11"/>
      <c r="F30" s="11"/>
      <c r="G30" s="11"/>
      <c r="H30" s="11"/>
      <c r="I30" s="11">
        <v>500</v>
      </c>
      <c r="J30" s="11"/>
      <c r="K30" s="11"/>
      <c r="L30" s="11"/>
      <c r="M30" s="11"/>
      <c r="N30" s="11"/>
      <c r="O30" s="23">
        <v>540</v>
      </c>
      <c r="P30" s="23">
        <f>IF(SUM(C30:N30)=0,"",SUM(C30:N30))</f>
        <v>525</v>
      </c>
      <c r="Q30" s="23">
        <f>+O30-N30-M30-L30-K30-J30-I30-H30-G30-F30-E30-D30-C30</f>
        <v>15</v>
      </c>
    </row>
    <row r="31" spans="2:17" ht="14.25">
      <c r="B31" s="10">
        <v>2010</v>
      </c>
      <c r="C31" s="11"/>
      <c r="D31" s="11"/>
      <c r="E31" s="11">
        <v>50</v>
      </c>
      <c r="F31" s="11"/>
      <c r="G31" s="11">
        <v>20</v>
      </c>
      <c r="H31" s="11"/>
      <c r="I31" s="11"/>
      <c r="J31" s="11">
        <v>2100</v>
      </c>
      <c r="K31" s="11"/>
      <c r="L31" s="11"/>
      <c r="M31" s="11"/>
      <c r="N31" s="11">
        <v>100</v>
      </c>
      <c r="O31" s="23">
        <f>569.86+2321.89</f>
        <v>2891.75</v>
      </c>
      <c r="P31" s="23">
        <f>IF(SUM(C31:N31)=0,"",SUM(C31:N31))</f>
        <v>2270</v>
      </c>
      <c r="Q31" s="23">
        <f>+O31-P31-O30</f>
        <v>81.75</v>
      </c>
    </row>
    <row r="32" ht="12.75"/>
    <row r="33" ht="12.75">
      <c r="A33" s="12" t="s">
        <v>23</v>
      </c>
    </row>
    <row r="34" ht="12.75"/>
    <row r="35" spans="2:5" ht="12.75">
      <c r="B35" s="64" t="s">
        <v>66</v>
      </c>
      <c r="E35" s="64" t="s">
        <v>67</v>
      </c>
    </row>
    <row r="36" ht="12.75"/>
    <row r="37" spans="2:6" ht="12.75">
      <c r="B37" s="2" t="s">
        <v>50</v>
      </c>
      <c r="F37" s="2" t="s">
        <v>24</v>
      </c>
    </row>
    <row r="38" ht="12.75"/>
    <row r="39" spans="1:3" s="58" customFormat="1" ht="23.25">
      <c r="A39" s="67"/>
      <c r="B39" s="71" t="s">
        <v>25</v>
      </c>
      <c r="C39" s="72"/>
    </row>
    <row r="41" ht="12.75" hidden="1"/>
    <row r="42" ht="12.75" hidden="1"/>
    <row r="43" spans="2:7" ht="12.75" hidden="1">
      <c r="B43" s="2" t="s">
        <v>12</v>
      </c>
      <c r="C43" s="2" t="s">
        <v>3</v>
      </c>
      <c r="D43" s="2">
        <v>2009</v>
      </c>
      <c r="F43" s="38">
        <v>0.0382</v>
      </c>
      <c r="G43" t="s">
        <v>70</v>
      </c>
    </row>
    <row r="44" spans="2:7" ht="12.75" hidden="1">
      <c r="B44" s="2" t="s">
        <v>13</v>
      </c>
      <c r="C44" s="2" t="s">
        <v>39</v>
      </c>
      <c r="D44" s="2">
        <v>2010</v>
      </c>
      <c r="F44" s="38">
        <v>0.044</v>
      </c>
      <c r="G44" t="s">
        <v>71</v>
      </c>
    </row>
    <row r="45" spans="2:7" ht="12.75" hidden="1">
      <c r="B45" s="2" t="s">
        <v>14</v>
      </c>
      <c r="C45" s="2" t="s">
        <v>41</v>
      </c>
      <c r="D45" s="2">
        <v>2011</v>
      </c>
      <c r="F45" s="38">
        <v>0.0553</v>
      </c>
      <c r="G45" s="2" t="s">
        <v>69</v>
      </c>
    </row>
    <row r="46" spans="2:6" ht="12.75" hidden="1">
      <c r="B46" s="2" t="s">
        <v>15</v>
      </c>
      <c r="C46" s="2" t="s">
        <v>52</v>
      </c>
      <c r="D46" s="2">
        <v>2012</v>
      </c>
      <c r="F46" s="38">
        <v>0.0665</v>
      </c>
    </row>
    <row r="47" spans="2:4" ht="12.75" hidden="1">
      <c r="B47" s="2" t="s">
        <v>16</v>
      </c>
      <c r="C47" s="2" t="s">
        <v>43</v>
      </c>
      <c r="D47" s="2">
        <v>2013</v>
      </c>
    </row>
    <row r="48" spans="2:4" ht="12.75" hidden="1">
      <c r="B48" s="2" t="s">
        <v>8</v>
      </c>
      <c r="D48" s="2">
        <v>2014</v>
      </c>
    </row>
    <row r="49" spans="2:4" ht="12.75" hidden="1">
      <c r="B49" s="2" t="s">
        <v>17</v>
      </c>
      <c r="D49" s="2">
        <v>2015</v>
      </c>
    </row>
    <row r="50" spans="2:4" ht="12.75" hidden="1">
      <c r="B50" s="2" t="s">
        <v>18</v>
      </c>
      <c r="D50" s="2">
        <v>2016</v>
      </c>
    </row>
    <row r="51" spans="2:4" ht="12.75" hidden="1">
      <c r="B51" s="2" t="s">
        <v>19</v>
      </c>
      <c r="D51" s="2">
        <v>2017</v>
      </c>
    </row>
    <row r="52" spans="2:4" ht="12.75" hidden="1">
      <c r="B52" s="2" t="s">
        <v>20</v>
      </c>
      <c r="D52" s="2">
        <v>2018</v>
      </c>
    </row>
    <row r="53" spans="2:4" ht="12.75" hidden="1">
      <c r="B53" s="2" t="s">
        <v>21</v>
      </c>
      <c r="D53" s="2">
        <v>2019</v>
      </c>
    </row>
    <row r="54" ht="12.75" hidden="1">
      <c r="B54" s="2" t="s">
        <v>22</v>
      </c>
    </row>
    <row r="55" ht="12.75" hidden="1"/>
    <row r="56" ht="12.75" hidden="1"/>
    <row r="57" ht="12.75" hidden="1"/>
  </sheetData>
  <sheetProtection sheet="1" objects="1" scenarios="1"/>
  <protectedRanges>
    <protectedRange sqref="C25:D25" name="Range1_1"/>
  </protectedRanges>
  <mergeCells count="1">
    <mergeCell ref="B39:C39"/>
  </mergeCells>
  <dataValidations count="4">
    <dataValidation type="list" showInputMessage="1" showErrorMessage="1" sqref="C25">
      <formula1>$F$43:$F$46</formula1>
    </dataValidation>
    <dataValidation type="list" allowBlank="1" showInputMessage="1" showErrorMessage="1" sqref="C13">
      <formula1>$C$43:$C$47</formula1>
    </dataValidation>
    <dataValidation type="list" allowBlank="1" showInputMessage="1" showErrorMessage="1" sqref="C21">
      <formula1>$B$43:$B$54</formula1>
    </dataValidation>
    <dataValidation type="list" allowBlank="1" showInputMessage="1" showErrorMessage="1" sqref="D21">
      <formula1>$D$43:$D$53</formula1>
    </dataValidation>
  </dataValidations>
  <hyperlinks>
    <hyperlink ref="B39" location="'Example 1'!A1" display="Click Here to Continue"/>
    <hyperlink ref="B39:C39" location="'Example 1 Jen'!A1" display="Click Here to Continue"/>
  </hyperlinks>
  <printOptions/>
  <pageMargins left="0.75" right="0.75" top="1" bottom="1" header="0.5" footer="0.5"/>
  <pageSetup fitToHeight="1" fitToWidth="1" horizontalDpi="600" verticalDpi="600" orientation="landscape" scale="72" r:id="rId4"/>
  <drawing r:id="rId3"/>
  <legacyDrawing r:id="rId2"/>
</worksheet>
</file>

<file path=xl/worksheets/sheet3.xml><?xml version="1.0" encoding="utf-8"?>
<worksheet xmlns="http://schemas.openxmlformats.org/spreadsheetml/2006/main" xmlns:r="http://schemas.openxmlformats.org/officeDocument/2006/relationships">
  <dimension ref="A1:AF56"/>
  <sheetViews>
    <sheetView zoomScale="88" zoomScaleNormal="88" zoomScalePageLayoutView="0" workbookViewId="0" topLeftCell="A1">
      <selection activeCell="A1" sqref="A1"/>
    </sheetView>
  </sheetViews>
  <sheetFormatPr defaultColWidth="9.140625" defaultRowHeight="12.75"/>
  <cols>
    <col min="1" max="1" width="6.421875" style="2" customWidth="1"/>
    <col min="2" max="2" width="18.8515625" style="2" customWidth="1"/>
    <col min="3" max="3" width="9.28125" style="2" customWidth="1"/>
    <col min="4" max="4" width="9.140625" style="2" customWidth="1"/>
    <col min="5" max="5" width="9.28125" style="2" customWidth="1"/>
    <col min="6" max="6" width="9.140625" style="2" customWidth="1"/>
    <col min="7" max="7" width="8.8515625" style="2" customWidth="1"/>
    <col min="8" max="8" width="9.140625" style="2" customWidth="1"/>
    <col min="9" max="9" width="9.7109375" style="2" customWidth="1"/>
    <col min="10" max="10" width="9.140625" style="2" customWidth="1"/>
    <col min="11" max="11" width="13.421875" style="2" customWidth="1"/>
    <col min="12" max="12" width="10.28125" style="2" customWidth="1"/>
    <col min="13" max="13" width="11.57421875" style="2" customWidth="1"/>
    <col min="14" max="14" width="11.00390625" style="2" customWidth="1"/>
    <col min="15" max="16" width="10.7109375" style="2" customWidth="1"/>
    <col min="17" max="17" width="9.7109375" style="2" bestFit="1" customWidth="1"/>
    <col min="18" max="18" width="9.140625" style="2" hidden="1" customWidth="1"/>
    <col min="19" max="19" width="9.28125" style="2" hidden="1" customWidth="1"/>
    <col min="20" max="20" width="9.140625" style="2" hidden="1" customWidth="1"/>
    <col min="21" max="21" width="11.00390625" style="2" hidden="1" customWidth="1"/>
    <col min="22" max="22" width="9.140625" style="2" hidden="1" customWidth="1"/>
    <col min="23" max="23" width="10.421875" style="2" hidden="1" customWidth="1"/>
    <col min="24" max="24" width="11.00390625" style="2" hidden="1" customWidth="1"/>
    <col min="25" max="25" width="12.28125" style="2" hidden="1" customWidth="1"/>
    <col min="26" max="26" width="11.00390625" style="2" hidden="1" customWidth="1"/>
    <col min="27" max="27" width="12.57421875" style="2" hidden="1" customWidth="1"/>
    <col min="28" max="29" width="11.28125" style="2" hidden="1" customWidth="1"/>
    <col min="30" max="30" width="12.28125" style="2" hidden="1" customWidth="1"/>
    <col min="31" max="31" width="11.00390625" style="2" hidden="1" customWidth="1"/>
    <col min="32" max="32" width="10.7109375" style="2" hidden="1" customWidth="1"/>
    <col min="33" max="33" width="0" style="2" hidden="1" customWidth="1"/>
    <col min="34" max="44" width="9.140625" style="2" customWidth="1"/>
    <col min="45" max="45" width="12.28125" style="2" bestFit="1" customWidth="1"/>
    <col min="46" max="16384" width="9.140625" style="2" customWidth="1"/>
  </cols>
  <sheetData>
    <row r="1" ht="27">
      <c r="A1" s="54" t="s">
        <v>26</v>
      </c>
    </row>
    <row r="2" ht="12.75"/>
    <row r="3" ht="12.75"/>
    <row r="4" spans="1:30" ht="18">
      <c r="A4" s="3" t="s">
        <v>1</v>
      </c>
      <c r="B4" s="61" t="s">
        <v>2</v>
      </c>
      <c r="C4" s="79" t="s">
        <v>3</v>
      </c>
      <c r="D4" s="80"/>
      <c r="E4" s="80"/>
      <c r="F4" s="13"/>
      <c r="G4" s="13"/>
      <c r="H4" s="13"/>
      <c r="I4" s="13"/>
      <c r="J4" s="13"/>
      <c r="K4" s="13"/>
      <c r="L4" s="13"/>
      <c r="M4" s="13"/>
      <c r="N4" s="13"/>
      <c r="O4" s="13"/>
      <c r="P4" s="13"/>
      <c r="Q4" s="13"/>
      <c r="R4" s="13"/>
      <c r="S4" s="13"/>
      <c r="T4" s="13"/>
      <c r="U4" s="13"/>
      <c r="V4" s="13"/>
      <c r="W4" s="13"/>
      <c r="X4" s="13"/>
      <c r="Y4" s="13"/>
      <c r="Z4" s="13"/>
      <c r="AA4" s="13"/>
      <c r="AB4" s="13"/>
      <c r="AC4" s="13"/>
      <c r="AD4" s="13"/>
    </row>
    <row r="5" spans="1:30" ht="18">
      <c r="A5" s="3" t="s">
        <v>1</v>
      </c>
      <c r="B5" s="61" t="s">
        <v>5</v>
      </c>
      <c r="C5" s="81">
        <v>7000</v>
      </c>
      <c r="D5" s="82"/>
      <c r="E5" s="82"/>
      <c r="F5" s="13"/>
      <c r="G5" s="13"/>
      <c r="H5" s="13"/>
      <c r="I5" s="13"/>
      <c r="J5" s="13"/>
      <c r="K5" s="13"/>
      <c r="L5" s="13"/>
      <c r="M5" s="13"/>
      <c r="N5" s="13"/>
      <c r="O5" s="13"/>
      <c r="P5" s="13"/>
      <c r="Q5" s="13"/>
      <c r="R5" s="13"/>
      <c r="S5" s="13"/>
      <c r="T5" s="13"/>
      <c r="U5" s="13"/>
      <c r="V5" s="13"/>
      <c r="W5" s="13"/>
      <c r="X5" s="13"/>
      <c r="Y5" s="13"/>
      <c r="Z5" s="13"/>
      <c r="AA5" s="13"/>
      <c r="AB5" s="13"/>
      <c r="AC5" s="13"/>
      <c r="AD5" s="13"/>
    </row>
    <row r="6" spans="1:30" ht="18">
      <c r="A6" s="3" t="s">
        <v>1</v>
      </c>
      <c r="B6" s="61" t="s">
        <v>7</v>
      </c>
      <c r="C6" s="88" t="s">
        <v>8</v>
      </c>
      <c r="D6" s="89"/>
      <c r="E6" s="60">
        <v>2011</v>
      </c>
      <c r="F6" s="13"/>
      <c r="G6" s="13"/>
      <c r="H6" s="13"/>
      <c r="I6" s="13"/>
      <c r="J6" s="13"/>
      <c r="K6" s="13"/>
      <c r="L6" s="13"/>
      <c r="M6" s="13"/>
      <c r="N6" s="13"/>
      <c r="O6" s="13"/>
      <c r="P6" s="13"/>
      <c r="Q6" s="13"/>
      <c r="R6" s="13"/>
      <c r="S6" s="13"/>
      <c r="T6" s="13"/>
      <c r="U6" s="13"/>
      <c r="V6" s="13"/>
      <c r="W6" s="13"/>
      <c r="X6" s="13"/>
      <c r="Y6" s="13"/>
      <c r="Z6" s="13"/>
      <c r="AA6" s="13"/>
      <c r="AB6" s="13"/>
      <c r="AC6" s="13"/>
      <c r="AD6" s="13"/>
    </row>
    <row r="7" spans="1:30" ht="18">
      <c r="A7" s="3" t="s">
        <v>1</v>
      </c>
      <c r="B7" s="61" t="s">
        <v>10</v>
      </c>
      <c r="C7" s="83">
        <v>0.0382</v>
      </c>
      <c r="D7" s="84"/>
      <c r="E7" s="84"/>
      <c r="F7" s="13"/>
      <c r="G7" s="13"/>
      <c r="H7" s="13"/>
      <c r="I7" s="13"/>
      <c r="J7" s="13"/>
      <c r="K7" s="13"/>
      <c r="L7" s="13"/>
      <c r="M7" s="13"/>
      <c r="N7" s="13"/>
      <c r="O7" s="13"/>
      <c r="P7" s="13"/>
      <c r="Q7" s="13"/>
      <c r="R7" s="13"/>
      <c r="S7" s="13"/>
      <c r="T7" s="13"/>
      <c r="U7" s="13"/>
      <c r="V7" s="13"/>
      <c r="W7" s="13"/>
      <c r="X7" s="13"/>
      <c r="Y7" s="13"/>
      <c r="Z7" s="13"/>
      <c r="AA7" s="13"/>
      <c r="AB7" s="13"/>
      <c r="AC7" s="13"/>
      <c r="AD7" s="13"/>
    </row>
    <row r="8" ht="12.75"/>
    <row r="9" spans="15:31" ht="14.25">
      <c r="O9" s="15" t="s">
        <v>11</v>
      </c>
      <c r="P9" s="15" t="s">
        <v>59</v>
      </c>
      <c r="Q9" s="15" t="s">
        <v>59</v>
      </c>
      <c r="R9" s="55"/>
      <c r="AE9" s="14" t="s">
        <v>27</v>
      </c>
    </row>
    <row r="10" spans="2:32" ht="15">
      <c r="B10" s="16" t="s">
        <v>28</v>
      </c>
      <c r="O10" s="18" t="s">
        <v>30</v>
      </c>
      <c r="P10" s="18" t="s">
        <v>11</v>
      </c>
      <c r="Q10" s="18" t="s">
        <v>11</v>
      </c>
      <c r="AE10" s="17" t="s">
        <v>29</v>
      </c>
      <c r="AF10" s="52"/>
    </row>
    <row r="11" spans="1:31" ht="16.5">
      <c r="A11" s="3" t="s">
        <v>1</v>
      </c>
      <c r="B11" s="19" t="s">
        <v>11</v>
      </c>
      <c r="C11" s="19" t="s">
        <v>12</v>
      </c>
      <c r="D11" s="19" t="s">
        <v>13</v>
      </c>
      <c r="E11" s="19" t="s">
        <v>14</v>
      </c>
      <c r="F11" s="19" t="s">
        <v>15</v>
      </c>
      <c r="G11" s="19" t="s">
        <v>16</v>
      </c>
      <c r="H11" s="19" t="s">
        <v>8</v>
      </c>
      <c r="I11" s="19" t="s">
        <v>17</v>
      </c>
      <c r="J11" s="19" t="s">
        <v>18</v>
      </c>
      <c r="K11" s="19" t="s">
        <v>19</v>
      </c>
      <c r="L11" s="19" t="s">
        <v>20</v>
      </c>
      <c r="M11" s="19" t="s">
        <v>21</v>
      </c>
      <c r="N11" s="19" t="s">
        <v>22</v>
      </c>
      <c r="O11" s="20" t="s">
        <v>32</v>
      </c>
      <c r="P11" s="20" t="s">
        <v>31</v>
      </c>
      <c r="Q11" s="20" t="s">
        <v>60</v>
      </c>
      <c r="S11" s="2">
        <v>1</v>
      </c>
      <c r="T11" s="2">
        <v>2</v>
      </c>
      <c r="U11" s="2">
        <v>3</v>
      </c>
      <c r="V11" s="2">
        <v>4</v>
      </c>
      <c r="W11" s="2">
        <v>5</v>
      </c>
      <c r="X11" s="2">
        <v>6</v>
      </c>
      <c r="Y11" s="2">
        <v>7</v>
      </c>
      <c r="Z11" s="2">
        <v>8</v>
      </c>
      <c r="AA11" s="2">
        <v>9</v>
      </c>
      <c r="AB11" s="2">
        <v>10</v>
      </c>
      <c r="AC11" s="2">
        <v>11</v>
      </c>
      <c r="AD11" s="2">
        <v>12</v>
      </c>
      <c r="AE11" s="20" t="s">
        <v>31</v>
      </c>
    </row>
    <row r="12" spans="2:32" ht="14.25">
      <c r="B12" s="19">
        <v>2009</v>
      </c>
      <c r="C12" s="21"/>
      <c r="D12" s="21"/>
      <c r="E12" s="21"/>
      <c r="F12" s="21"/>
      <c r="G12" s="21"/>
      <c r="H12" s="21"/>
      <c r="I12" s="21"/>
      <c r="J12" s="21"/>
      <c r="K12" s="21">
        <v>2400</v>
      </c>
      <c r="L12" s="21"/>
      <c r="M12" s="21"/>
      <c r="N12" s="21">
        <v>75</v>
      </c>
      <c r="O12" s="23">
        <f>IF(B12&lt;E6,AE12,"")</f>
        <v>2505.79875</v>
      </c>
      <c r="P12" s="23">
        <f>IF(SUM(C12:N12)=0,"",SUM(C12:N12))</f>
        <v>2475</v>
      </c>
      <c r="Q12" s="23">
        <f>IF(12=0,"",IF(B12=$E$6,$I$39-P12,IF(B12&lt;$E$6,O12-P12,"")))</f>
        <v>30.798749999999927</v>
      </c>
      <c r="R12" s="56"/>
      <c r="S12" s="22">
        <f>C12*(1+C27/12)</f>
        <v>0</v>
      </c>
      <c r="T12" s="22">
        <f>D12*(1+C27/12)+S12*(1+C27/12)</f>
        <v>0</v>
      </c>
      <c r="U12" s="22">
        <f>E12*(1+C27/12)+T12*(1+C27/12)</f>
        <v>0</v>
      </c>
      <c r="V12" s="22">
        <f>F12*(1+C27/12)+U12*(1+C27/12)</f>
        <v>0</v>
      </c>
      <c r="W12" s="22">
        <f>G12*(1+C27/12)+V12*(1+C27/12)</f>
        <v>0</v>
      </c>
      <c r="X12" s="22">
        <f>H12*(1+C27/12)+W12*(1+C27/12)</f>
        <v>0</v>
      </c>
      <c r="Y12" s="22">
        <f>I12*(1+C27/12)+X12*(1+C27/12)</f>
        <v>0</v>
      </c>
      <c r="Z12" s="22">
        <f>J12*(1+C27/12)+Y12*(1+C27/12)</f>
        <v>0</v>
      </c>
      <c r="AA12" s="22">
        <f>K12*(1+C27/12)+Z12*(1+C27/12)</f>
        <v>2407.64</v>
      </c>
      <c r="AB12" s="22">
        <f>L12*(1+C27/12)+AA12*(1+C27/12)</f>
        <v>2415.3043206666666</v>
      </c>
      <c r="AC12" s="22">
        <f>M12*(1+C27/12)+AB12*(1+C27/12)</f>
        <v>2422.9930394207886</v>
      </c>
      <c r="AD12" s="22">
        <f>N12*(1+C27/12)+AC12*(1+C27/12)</f>
        <v>2505.944983929611</v>
      </c>
      <c r="AE12" s="22">
        <f>(C12*(1+C27))+(D12*(1+C27*11/12))+(E12*(1+C27*10/12))+(F12*(1+C27*9/12))+(G12*(1+C27*8/12))+(H12*(1+C27*7/12))+(I12*(1+C27*6/12))+(J12*(1+C27*5/12))+(K12*(1+C27*4/12))+(L12*(1+C27*3/12))+(M12*(1+C27*2/12))+(N12*(1+C27*1/12))</f>
        <v>2505.79875</v>
      </c>
      <c r="AF12" s="51">
        <f aca="true" t="shared" si="0" ref="AF12:AF23">AF11*(1+$C$7)+AE12</f>
        <v>2505.79875</v>
      </c>
    </row>
    <row r="13" spans="2:32" ht="14.25">
      <c r="B13" s="19">
        <v>2010</v>
      </c>
      <c r="C13" s="21"/>
      <c r="D13" s="21"/>
      <c r="E13" s="21"/>
      <c r="F13" s="21">
        <v>350</v>
      </c>
      <c r="G13" s="21">
        <v>350</v>
      </c>
      <c r="H13" s="21">
        <v>625</v>
      </c>
      <c r="I13" s="21">
        <v>525</v>
      </c>
      <c r="J13" s="21">
        <v>1725</v>
      </c>
      <c r="K13" s="21">
        <v>350</v>
      </c>
      <c r="L13" s="21">
        <v>350</v>
      </c>
      <c r="M13" s="21"/>
      <c r="N13" s="21">
        <v>75</v>
      </c>
      <c r="O13" s="23">
        <f aca="true" t="shared" si="1" ref="O13:O23">IF(B13&lt;$E$6,AF13,"")</f>
        <v>7029.909845583334</v>
      </c>
      <c r="P13" s="23">
        <f aca="true" t="shared" si="2" ref="P13:P23">IF(SUM(C13:N13)=0,"",SUM(C13:N13))</f>
        <v>4350</v>
      </c>
      <c r="Q13" s="23">
        <f>IF(O13=0,"",IF(B13=$E$6,$I$39-P13-O12,IF(B13&lt;$E$6,O13-P13-O12,"")))</f>
        <v>174.11109558333374</v>
      </c>
      <c r="R13" s="56"/>
      <c r="S13" s="22">
        <f>C13*(1+D27/12)</f>
        <v>0</v>
      </c>
      <c r="T13" s="22">
        <f>D13*(1+D27/12)+S13*(1+D27/12)</f>
        <v>0</v>
      </c>
      <c r="U13" s="22">
        <f>E13*(1+D27/12)+T13*(1+D27/12)</f>
        <v>0</v>
      </c>
      <c r="V13" s="22">
        <f>F13*(1+D27/12)+U13*(1+D27/12)</f>
        <v>351.1141666666667</v>
      </c>
      <c r="W13" s="22">
        <f>G13*(1+D27/12)+V13*(1+D27/12)</f>
        <v>703.3460467638889</v>
      </c>
      <c r="X13" s="22">
        <f>H13*(1+D27/12)+W13*(1+D27/12)</f>
        <v>1332.5746150127538</v>
      </c>
      <c r="Y13" s="22">
        <f>I13*(1+D27/12)+X13*(1+D27/12)</f>
        <v>1863.4878942038777</v>
      </c>
      <c r="Z13" s="22">
        <f>J13*(1+D27/12)+Y13*(1+D27/12)</f>
        <v>3599.91124733376</v>
      </c>
      <c r="AA13" s="22">
        <f>K13*(1+D27/12)+Z13*(1+D27/12)</f>
        <v>3962.485131471106</v>
      </c>
      <c r="AB13" s="22">
        <f>L13*(1+D27/12)+AA13*(1+D27/12)</f>
        <v>4326.213209139622</v>
      </c>
      <c r="AC13" s="22">
        <f>M13*(1+D27/12)+AB13*(1+D27/12)</f>
        <v>4339.984987855383</v>
      </c>
      <c r="AD13" s="22">
        <f>N13*(1+D27/12)+AC13*(1+D27/12)</f>
        <v>4429.0393567333895</v>
      </c>
      <c r="AE13" s="22">
        <f>(C13*(1+D27))+(D13*(1+D27*11/12))+(E13*(1+D27*10/12))+(F13*(1+D27*9/12))+(G13*(1+D27*8/12))+(H13*(1+D27*7/12))+(I13*(1+D27*6/12))+(J13*(1+D27*5/12))+(K13*(1+D27*4/12))+(L13*(1+D27*3/12))+(M13*(1+D27*2/12))+(N13*(1+D27*1/12))</f>
        <v>4428.389583333334</v>
      </c>
      <c r="AF13" s="51">
        <f>AF12*(1+$C$7)+AE13</f>
        <v>7029.909845583334</v>
      </c>
    </row>
    <row r="14" spans="2:32" ht="14.25">
      <c r="B14" s="19">
        <v>2011</v>
      </c>
      <c r="C14" s="21"/>
      <c r="D14" s="21"/>
      <c r="E14" s="21"/>
      <c r="F14" s="21"/>
      <c r="G14" s="21"/>
      <c r="H14" s="21">
        <v>100</v>
      </c>
      <c r="I14" s="21"/>
      <c r="J14" s="21"/>
      <c r="K14" s="21"/>
      <c r="L14" s="21"/>
      <c r="M14" s="21"/>
      <c r="N14" s="21"/>
      <c r="O14" s="23">
        <f t="shared" si="1"/>
      </c>
      <c r="P14" s="23">
        <f t="shared" si="2"/>
        <v>100</v>
      </c>
      <c r="Q14" s="23">
        <f aca="true" t="shared" si="3" ref="Q14:Q23">IF(B14=$E$6,$I$39-P14-O13,IF(B14&lt;$E$6,O14-P14-O13,""))</f>
        <v>134.58961138397444</v>
      </c>
      <c r="R14" s="56"/>
      <c r="S14" s="22">
        <f>C14*(1+E27/12)</f>
        <v>0</v>
      </c>
      <c r="T14" s="22">
        <f>D14*(1+E27/12)+S14*(1+E27/12)</f>
        <v>0</v>
      </c>
      <c r="U14" s="22">
        <f>E14*(1+E27/12)+T14*(1+E27/12)</f>
        <v>0</v>
      </c>
      <c r="V14" s="22">
        <f>F14*(1+E27/12)+U14*(1+E27/12)</f>
        <v>0</v>
      </c>
      <c r="W14" s="22">
        <f>G14*(1+E27/12)+V14*(1+E27/12)</f>
        <v>0</v>
      </c>
      <c r="X14" s="22">
        <f>H14*(1+E27/12)+W14*(1+E27/12)</f>
        <v>100.31833333333333</v>
      </c>
      <c r="Y14" s="22">
        <f>I14*(1+E27/12)+X14*(1+E27/12)</f>
        <v>100.63768002777778</v>
      </c>
      <c r="Z14" s="22">
        <f>J14*(1+E27/12)+Y14*(1+E27/12)</f>
        <v>100.95804330919954</v>
      </c>
      <c r="AA14" s="22">
        <f>K14*(1+E27/12)+Z14*(1+E27/12)</f>
        <v>101.27942641373382</v>
      </c>
      <c r="AB14" s="22">
        <f>L14*(1+E27/12)+AA14*(1+E27/12)</f>
        <v>101.60183258781754</v>
      </c>
      <c r="AC14" s="22">
        <f>M14*(1+E27/12)+AB14*(1+E27/12)</f>
        <v>101.92526508822209</v>
      </c>
      <c r="AD14" s="22">
        <f>N14*(1+E27/12)+AC14*(1+E27/12)</f>
        <v>102.24972718208626</v>
      </c>
      <c r="AE14" s="22">
        <f>(C14*(1+E27))+(D14*(1+E27*11/12))+(E14*(1+E27*10/12))+(F14*(1+E27*9/12))+(G14*(1+E27*8/12))+(H14*(1+E27*7/12))+(I14*(1+E27*6/12))+(J14*(1+E27*5/12))+(K14*(1+E27*4/12))+(L14*(1+E27*3/12))+(M14*(1+E27*2/12))+(N14*(1+E27*1/12))</f>
        <v>102.22833333333334</v>
      </c>
      <c r="AF14" s="51">
        <f t="shared" si="0"/>
        <v>7400.680735017951</v>
      </c>
    </row>
    <row r="15" spans="2:32" ht="14.25">
      <c r="B15" s="19">
        <v>2012</v>
      </c>
      <c r="C15" s="21"/>
      <c r="D15" s="21"/>
      <c r="E15" s="21"/>
      <c r="F15" s="21"/>
      <c r="G15" s="21"/>
      <c r="H15" s="21"/>
      <c r="I15" s="21"/>
      <c r="J15" s="21"/>
      <c r="K15" s="21"/>
      <c r="L15" s="21"/>
      <c r="M15" s="21"/>
      <c r="N15" s="21"/>
      <c r="O15" s="23">
        <f t="shared" si="1"/>
      </c>
      <c r="P15" s="23">
        <f t="shared" si="2"/>
      </c>
      <c r="Q15" s="23">
        <f t="shared" si="3"/>
      </c>
      <c r="R15" s="56"/>
      <c r="S15" s="22">
        <f>C15*(1+F27/12)</f>
        <v>0</v>
      </c>
      <c r="T15" s="22">
        <f>D15*(1+F27/12)+S15*(1+F27/12)</f>
        <v>0</v>
      </c>
      <c r="U15" s="22">
        <f>E15*(1+F27/12)+T15*(1+F27/12)</f>
        <v>0</v>
      </c>
      <c r="V15" s="22">
        <f>F15*(1+F27/12)+U15*(1+F27/12)</f>
        <v>0</v>
      </c>
      <c r="W15" s="22">
        <f>G15*(1+F27/12)+V15*(1+F27/12)</f>
        <v>0</v>
      </c>
      <c r="X15" s="22">
        <f>H15*(1+F27/12)+W15*(1+F27/12)</f>
        <v>0</v>
      </c>
      <c r="Y15" s="22">
        <f>I15*(1+F27/12)+X15*(1+F27/12)</f>
        <v>0</v>
      </c>
      <c r="Z15" s="22">
        <f>J15*(1+F27/12)+Y15*(1+F27/12)</f>
        <v>0</v>
      </c>
      <c r="AA15" s="22">
        <f>K15*(1+F27/12)+Z15*(1+F27/12)</f>
        <v>0</v>
      </c>
      <c r="AB15" s="22">
        <f>L15*(1+F27/12)+AA15*(1+F27/12)</f>
        <v>0</v>
      </c>
      <c r="AC15" s="22">
        <f>M15*(1+F27/12)+AB15*(1+F27/12)</f>
        <v>0</v>
      </c>
      <c r="AD15" s="22">
        <f>N15*(1+F27/12)+AC15*(1+F27/12)</f>
        <v>0</v>
      </c>
      <c r="AE15" s="22">
        <f>(C15*(1+F27))+(D15*(1+F27*11/12))+(E15*(1+F27*10/12))+(F15*(1+F27*9/12))+(G15*(1+F27*8/12))+(H15*(1+F27*7/12))+(I15*(1+F27*6/12))+(J15*(1+F27*5/12))+(K15*(1+F27*4/12))+(L15*(1+F27*3/12))+(M15*(1+F27*2/12))+(N15*(1+F27*1/12))</f>
        <v>0</v>
      </c>
      <c r="AF15" s="51">
        <f t="shared" si="0"/>
        <v>7683.386739095637</v>
      </c>
    </row>
    <row r="16" spans="2:32" ht="14.25">
      <c r="B16" s="19">
        <v>2013</v>
      </c>
      <c r="C16" s="21"/>
      <c r="D16" s="21"/>
      <c r="E16" s="21"/>
      <c r="F16" s="21"/>
      <c r="G16" s="21"/>
      <c r="H16" s="21"/>
      <c r="I16" s="21"/>
      <c r="J16" s="21"/>
      <c r="K16" s="21"/>
      <c r="L16" s="21"/>
      <c r="M16" s="21"/>
      <c r="N16" s="21"/>
      <c r="O16" s="23">
        <f t="shared" si="1"/>
      </c>
      <c r="P16" s="23">
        <f t="shared" si="2"/>
      </c>
      <c r="Q16" s="23">
        <f t="shared" si="3"/>
      </c>
      <c r="R16" s="56"/>
      <c r="S16" s="22">
        <f>C16*(1+G27/12)</f>
        <v>0</v>
      </c>
      <c r="T16" s="22">
        <f>D16*(1+G27/12)+S16*(1+G27/12)</f>
        <v>0</v>
      </c>
      <c r="U16" s="22">
        <f>E16*(1+G27/12)+T16*(1+G27/12)</f>
        <v>0</v>
      </c>
      <c r="V16" s="22">
        <f>F16*(1+G27/12)+U16*(1+G27/12)</f>
        <v>0</v>
      </c>
      <c r="W16" s="22">
        <f>G16*(1+G27/12)+V16*(1+G27/12)</f>
        <v>0</v>
      </c>
      <c r="X16" s="22">
        <f>H16*(1+G27/12)+W16*(1+G27/12)</f>
        <v>0</v>
      </c>
      <c r="Y16" s="22">
        <f>I16*(1+G27/12)+X16*(1+G27/12)</f>
        <v>0</v>
      </c>
      <c r="Z16" s="22">
        <f>J16*(1+G27/12)+Y16*(1+G27/12)</f>
        <v>0</v>
      </c>
      <c r="AA16" s="22">
        <f>K16*(1+G27/12)+Z16*(1+G27/12)</f>
        <v>0</v>
      </c>
      <c r="AB16" s="22">
        <f>L16*(1+G27/12)+AA16*(1+G27/12)</f>
        <v>0</v>
      </c>
      <c r="AC16" s="22">
        <f>M16*(1+G27/12)+AB16*(1+G27/12)</f>
        <v>0</v>
      </c>
      <c r="AD16" s="22">
        <f>N16*(1+G27/12)+AC16*(1+G27/12)</f>
        <v>0</v>
      </c>
      <c r="AE16" s="22">
        <f>(C16*(1+G27))+(D16*(1+G27*11/12))+(E16*(1+G27*10/12))+(F16*(1+G27*9/12))+(G16*(1+G27*8/12))+(H16*(1+G27*7/12))+(I16*(1+G27*6/12))+(J16*(1+G27*5/12))+(K16*(1+G27*4/12))+(L16*(1+G27*3/12))+(M16*(1+G27*2/12))+(N16*(1+G27*1/12))</f>
        <v>0</v>
      </c>
      <c r="AF16" s="51">
        <f t="shared" si="0"/>
        <v>7976.89211252909</v>
      </c>
    </row>
    <row r="17" spans="2:32" ht="14.25">
      <c r="B17" s="19">
        <v>2014</v>
      </c>
      <c r="C17" s="21"/>
      <c r="D17" s="21"/>
      <c r="E17" s="21"/>
      <c r="F17" s="21"/>
      <c r="G17" s="21"/>
      <c r="H17" s="21"/>
      <c r="I17" s="21"/>
      <c r="J17" s="21"/>
      <c r="K17" s="21"/>
      <c r="L17" s="21"/>
      <c r="M17" s="21"/>
      <c r="N17" s="21"/>
      <c r="O17" s="23">
        <f t="shared" si="1"/>
      </c>
      <c r="P17" s="23">
        <f t="shared" si="2"/>
      </c>
      <c r="Q17" s="23">
        <f t="shared" si="3"/>
      </c>
      <c r="R17" s="56"/>
      <c r="S17" s="22">
        <f>C17*(1+H27/12)</f>
        <v>0</v>
      </c>
      <c r="T17" s="22">
        <f>D17*(1+H27/12)+S17*(1+H27/12)</f>
        <v>0</v>
      </c>
      <c r="U17" s="22">
        <f>E17*(1+H27/12)+T17*(1+H27/12)</f>
        <v>0</v>
      </c>
      <c r="V17" s="22">
        <f>F17*(1+H27/12)+U17*(1+H27/12)</f>
        <v>0</v>
      </c>
      <c r="W17" s="22">
        <f>G17*(1+H27/12)+V17*(1+H27/12)</f>
        <v>0</v>
      </c>
      <c r="X17" s="22">
        <f>H17*(1+H27/12)+W17*(1+H27/12)</f>
        <v>0</v>
      </c>
      <c r="Y17" s="22">
        <f>I17*(1+H27/12)+X17*(1+H27/12)</f>
        <v>0</v>
      </c>
      <c r="Z17" s="22">
        <f>J17*(1+H27/12)+Y17*(1+H27/12)</f>
        <v>0</v>
      </c>
      <c r="AA17" s="22">
        <f>K17*(1+H27/12)+Z17*(1+H27/12)</f>
        <v>0</v>
      </c>
      <c r="AB17" s="22">
        <f>L17*(1+H27/12)+AA17*(1+H27/12)</f>
        <v>0</v>
      </c>
      <c r="AC17" s="22">
        <f>M17*(1+H27/12)+AB17*(1+H27/12)</f>
        <v>0</v>
      </c>
      <c r="AD17" s="22">
        <f>N17*(1+H27/12)+AC17*(1+H27/12)</f>
        <v>0</v>
      </c>
      <c r="AE17" s="22">
        <f>(C17*(1+H27))+(D17*(1+H27*11/12))+(E17*(1+H27*10/12))+(F17*(1+H27*9/12))+(G17*(1+H27*8/12))+(H17*(1+H27*7/12))+(I17*(1+H27*6/12))+(J17*(1+H27*5/12))+(K17*(1+H27*4/12))+(L17*(1+H27*3/12))+(M17*(1+H27*2/12))+(N17*(1+H27*1/12))</f>
        <v>0</v>
      </c>
      <c r="AF17" s="51">
        <f t="shared" si="0"/>
        <v>8281.609391227701</v>
      </c>
    </row>
    <row r="18" spans="2:32" ht="14.25">
      <c r="B18" s="19">
        <v>2015</v>
      </c>
      <c r="C18" s="21"/>
      <c r="D18" s="21"/>
      <c r="E18" s="21"/>
      <c r="F18" s="21"/>
      <c r="G18" s="21"/>
      <c r="H18" s="21"/>
      <c r="I18" s="21"/>
      <c r="J18" s="21"/>
      <c r="K18" s="21"/>
      <c r="L18" s="21"/>
      <c r="M18" s="21"/>
      <c r="N18" s="21"/>
      <c r="O18" s="23">
        <f t="shared" si="1"/>
      </c>
      <c r="P18" s="23">
        <f t="shared" si="2"/>
      </c>
      <c r="Q18" s="23">
        <f t="shared" si="3"/>
      </c>
      <c r="S18" s="22">
        <f>C18*(1+I27/12)</f>
        <v>0</v>
      </c>
      <c r="T18" s="22">
        <f>D18*(1+I27/12)+S18*(1+I27/12)</f>
        <v>0</v>
      </c>
      <c r="U18" s="22">
        <f>E18*(1+I27/12)+T18*(1+I27/12)</f>
        <v>0</v>
      </c>
      <c r="V18" s="22">
        <f>F18*(1+I27/12)+U18*(1+I27/12)</f>
        <v>0</v>
      </c>
      <c r="W18" s="22">
        <f>G18*(1+I27/12)+V18*(1+I27/12)</f>
        <v>0</v>
      </c>
      <c r="X18" s="22">
        <f>H18*(1+I27/12)+W18*(1+I27/12)</f>
        <v>0</v>
      </c>
      <c r="Y18" s="22">
        <f>I18*(1+I27/12)+X18*(1+I27/12)</f>
        <v>0</v>
      </c>
      <c r="Z18" s="22">
        <f>J18*(1+I27/12)+Y18*(1+I27/12)</f>
        <v>0</v>
      </c>
      <c r="AA18" s="22">
        <f>K18*(1+I27/12)+Z18*(1+I27/12)</f>
        <v>0</v>
      </c>
      <c r="AB18" s="22">
        <f>L18*(1+I27/12)+AA18*(1+I27/12)</f>
        <v>0</v>
      </c>
      <c r="AC18" s="22">
        <f>M18*(1+I27/12)+AB18*(1+I27/12)</f>
        <v>0</v>
      </c>
      <c r="AD18" s="22">
        <f>N18*(1+I27/12)+AC18*(1+I27/12)</f>
        <v>0</v>
      </c>
      <c r="AE18" s="22">
        <f>(C18*(1+I27))+(D18*(1+I27*11/12))+(E18*(1+I27*10/12))+(F18*(1+I27*9/12))+(G18*(1+I27*8/12))+(H18*(1+I27*7/12))+(I18*(1+I27*6/12))+(J18*(1+I27*5/12))+(K18*(1+I27*4/12))+(L18*(1+I27*3/12))+(M18*(1+I27*2/12))+(N18*(1+I27*1/12))</f>
        <v>0</v>
      </c>
      <c r="AF18" s="51">
        <f t="shared" si="0"/>
        <v>8597.966869972599</v>
      </c>
    </row>
    <row r="19" spans="2:32" ht="14.25">
      <c r="B19" s="19">
        <v>2016</v>
      </c>
      <c r="C19" s="21"/>
      <c r="D19" s="21"/>
      <c r="E19" s="21"/>
      <c r="F19" s="21"/>
      <c r="G19" s="21"/>
      <c r="H19" s="21"/>
      <c r="I19" s="21"/>
      <c r="J19" s="21"/>
      <c r="K19" s="21"/>
      <c r="L19" s="21"/>
      <c r="M19" s="21"/>
      <c r="N19" s="21"/>
      <c r="O19" s="23">
        <f t="shared" si="1"/>
      </c>
      <c r="P19" s="23">
        <f t="shared" si="2"/>
      </c>
      <c r="Q19" s="23">
        <f t="shared" si="3"/>
      </c>
      <c r="S19" s="22">
        <f>C19*(1+J27/12)</f>
        <v>0</v>
      </c>
      <c r="T19" s="22">
        <f>D19*(1+J27/12)+S19*(1+J27/12)</f>
        <v>0</v>
      </c>
      <c r="U19" s="22">
        <f>E19*(1+J27/12)+T19*(1+J27/12)</f>
        <v>0</v>
      </c>
      <c r="V19" s="22">
        <f>F19*(1+I27/12)+U19*(1+I27/12)</f>
        <v>0</v>
      </c>
      <c r="W19" s="22">
        <f>G19*(1+J27/12)+V19*(1+J27/12)</f>
        <v>0</v>
      </c>
      <c r="X19" s="22">
        <f>H19*(1+J27/12)+W19*(1+J27/12)</f>
        <v>0</v>
      </c>
      <c r="Y19" s="22">
        <f>I19*(1+J27/12)+X19*(1+J27/12)</f>
        <v>0</v>
      </c>
      <c r="Z19" s="22">
        <f>J19*(1+J27/12)+Y19*(1+J27/12)</f>
        <v>0</v>
      </c>
      <c r="AA19" s="22">
        <f>K19*(1+J27/12)+Z19*(1+J27/12)</f>
        <v>0</v>
      </c>
      <c r="AB19" s="22">
        <f>L19*(1+J27/12)+AA19*(1+J27/12)</f>
        <v>0</v>
      </c>
      <c r="AC19" s="22">
        <f>M19*(1+J27/12)+AB19*(1+J27/12)</f>
        <v>0</v>
      </c>
      <c r="AD19" s="22">
        <f>N19*(1+J27/12)+AC19*(1+J27/12)</f>
        <v>0</v>
      </c>
      <c r="AE19" s="22">
        <f>(C19*(1+J27))+(D19*(1+J27*11/12))+(E19*(1+J27*10/12))+(F19*(1+J27*9/12))+(G19*(1+J27*8/12))+(H19*(1+J27*7/12))+(I19*(1+J27*6/12))+(J19*(1+J27*5/12))+(K19*(1+J27*4/12))+(L19*(1+J27*3/12))+(M19*(1+J27*2/12))+(N19*(1+J27*1/12))</f>
        <v>0</v>
      </c>
      <c r="AF19" s="51">
        <f t="shared" si="0"/>
        <v>8926.409204405552</v>
      </c>
    </row>
    <row r="20" spans="2:32" ht="14.25">
      <c r="B20" s="19">
        <v>2017</v>
      </c>
      <c r="C20" s="21"/>
      <c r="D20" s="21"/>
      <c r="E20" s="21"/>
      <c r="F20" s="21"/>
      <c r="G20" s="21"/>
      <c r="H20" s="21"/>
      <c r="I20" s="21"/>
      <c r="J20" s="21"/>
      <c r="K20" s="21"/>
      <c r="L20" s="21"/>
      <c r="M20" s="21"/>
      <c r="N20" s="21"/>
      <c r="O20" s="23">
        <f t="shared" si="1"/>
      </c>
      <c r="P20" s="23">
        <f t="shared" si="2"/>
      </c>
      <c r="Q20" s="23">
        <f t="shared" si="3"/>
      </c>
      <c r="S20" s="22">
        <f>C20*(1+K27/12)</f>
        <v>0</v>
      </c>
      <c r="T20" s="22">
        <f>D20*(1+K27/12)+S20*(1+K27/12)</f>
        <v>0</v>
      </c>
      <c r="U20" s="22">
        <f>E20*(1+K27/12)+T20*(1+K27/12)</f>
        <v>0</v>
      </c>
      <c r="V20" s="22">
        <f>F20*(1+K27/12)+U20*(1+K27/12)</f>
        <v>0</v>
      </c>
      <c r="W20" s="22">
        <f>G20*(1+K27/12)+V20*(1+K27/12)</f>
        <v>0</v>
      </c>
      <c r="X20" s="22">
        <f>H20*(1+K27/12)+W20*(1+K27/12)</f>
        <v>0</v>
      </c>
      <c r="Y20" s="22">
        <f>I20*(1+K27/12)+X20*(1+K27/12)</f>
        <v>0</v>
      </c>
      <c r="Z20" s="22">
        <f>J20*(1+K27/12)+Y20*(1+K27/12)</f>
        <v>0</v>
      </c>
      <c r="AA20" s="22">
        <f>K20*(1+K27/12)+Z20*(1+K27/12)</f>
        <v>0</v>
      </c>
      <c r="AB20" s="22">
        <f>L20*(1+K27/12)+AA20*(1+K27/12)</f>
        <v>0</v>
      </c>
      <c r="AC20" s="22">
        <f>M20*(1+K27/12)+AB20*(1+K27/12)</f>
        <v>0</v>
      </c>
      <c r="AD20" s="22">
        <f>N20*(1+K27/12)+AC20*(1+K27/12)</f>
        <v>0</v>
      </c>
      <c r="AE20" s="22">
        <f>(C20*(1+K27))+(D20*(1+K27*11/12))+(E20*(1+K27*10/12))+(F20*(1+K27*9/12))+(G20*(1+K27*8/12))+(H20*(1+K27*7/12))+(I20*(1+K27*6/12))+(J20*(1+K27*5/12))+(K20*(1+K27*4/12))+(L20*(1+K27*3/12))+(M20*(1+K27*2/12))+(N20*(1+K27*1/12))</f>
        <v>0</v>
      </c>
      <c r="AF20" s="51">
        <f t="shared" si="0"/>
        <v>9267.398036013845</v>
      </c>
    </row>
    <row r="21" spans="2:32" ht="14.25">
      <c r="B21" s="19">
        <v>2018</v>
      </c>
      <c r="C21" s="21"/>
      <c r="D21" s="21"/>
      <c r="E21" s="21"/>
      <c r="F21" s="21"/>
      <c r="G21" s="21"/>
      <c r="H21" s="21"/>
      <c r="I21" s="21"/>
      <c r="J21" s="21"/>
      <c r="K21" s="21"/>
      <c r="L21" s="21"/>
      <c r="M21" s="21"/>
      <c r="N21" s="21"/>
      <c r="O21" s="23">
        <f t="shared" si="1"/>
      </c>
      <c r="P21" s="23">
        <f t="shared" si="2"/>
      </c>
      <c r="Q21" s="23">
        <f t="shared" si="3"/>
      </c>
      <c r="S21" s="22">
        <f>C21*(1+L27/12)</f>
        <v>0</v>
      </c>
      <c r="T21" s="22">
        <f>D21*(1+L27/12)+S21*(1+L27/12)</f>
        <v>0</v>
      </c>
      <c r="U21" s="22">
        <f>E21*(1+L27/12)+T21*(1+L27/12)</f>
        <v>0</v>
      </c>
      <c r="V21" s="22">
        <f>F21*(1+L27/12)+U21*(1+L27/12)</f>
        <v>0</v>
      </c>
      <c r="W21" s="22">
        <f>G21*(1+L27/12)+V21*(1+L27/12)</f>
        <v>0</v>
      </c>
      <c r="X21" s="22">
        <f>H21*(1+L27/12)+W21*(1+L27/12)</f>
        <v>0</v>
      </c>
      <c r="Y21" s="22">
        <f>I21*(1+L27/12)+X21*(1+L27/12)</f>
        <v>0</v>
      </c>
      <c r="Z21" s="22">
        <f>J21*(1+L27/12)+Y21*(1+L27/12)</f>
        <v>0</v>
      </c>
      <c r="AA21" s="22">
        <f>K21*(1+L27/12)+Z21*(1+L27/12)</f>
        <v>0</v>
      </c>
      <c r="AB21" s="22">
        <f>L21*(1+L27/12)+AA21*(1+L27/12)</f>
        <v>0</v>
      </c>
      <c r="AC21" s="22">
        <f>M21*(1+L27/12)+AB21*(1+L27/12)</f>
        <v>0</v>
      </c>
      <c r="AD21" s="22">
        <f>N21*(1+L27/12)+AC21*(1+L27/12)</f>
        <v>0</v>
      </c>
      <c r="AE21" s="22">
        <f>(C21*(1+L27))+(D21*(1+L27*11/12))+(E21*(1+L27*10/12))+(F21*(1+L27*9/12))+(G21*(1+L27*8/12))+(H21*(1+L27*7/12))+(I21*(1+L27*6/12))+(J21*(1+L27*5/12))+(K21*(1+L27*4/12))+(L21*(1+L27*3/12))+(M21*(1+L27*2/12))+(N21*(1+L27*1/12))</f>
        <v>0</v>
      </c>
      <c r="AF21" s="51">
        <f t="shared" si="0"/>
        <v>9621.412640989574</v>
      </c>
    </row>
    <row r="22" spans="2:32" ht="14.25">
      <c r="B22" s="19">
        <v>2019</v>
      </c>
      <c r="C22" s="21"/>
      <c r="D22" s="21"/>
      <c r="E22" s="21"/>
      <c r="F22" s="21"/>
      <c r="G22" s="21"/>
      <c r="H22" s="21"/>
      <c r="I22" s="21"/>
      <c r="J22" s="21"/>
      <c r="K22" s="21"/>
      <c r="L22" s="21"/>
      <c r="M22" s="21"/>
      <c r="N22" s="21"/>
      <c r="O22" s="23">
        <f t="shared" si="1"/>
      </c>
      <c r="P22" s="23">
        <f t="shared" si="2"/>
      </c>
      <c r="Q22" s="23">
        <f t="shared" si="3"/>
      </c>
      <c r="S22" s="22">
        <f>C22*(1+M27/12)</f>
        <v>0</v>
      </c>
      <c r="T22" s="22">
        <f>D22*(1+M27/12)+S22*(1+M27/12)</f>
        <v>0</v>
      </c>
      <c r="U22" s="22">
        <f>E22*(1+M27/12)+T22*(1+M27/12)</f>
        <v>0</v>
      </c>
      <c r="V22" s="22">
        <f>F22*(1+M27/12)+U22*(1+M27/12)</f>
        <v>0</v>
      </c>
      <c r="W22" s="22">
        <f>G22*(1+M27/12)+V22*(1+M27/12)</f>
        <v>0</v>
      </c>
      <c r="X22" s="22">
        <f>H22*(1+M27/12)+W22*(1+M27/12)</f>
        <v>0</v>
      </c>
      <c r="Y22" s="22">
        <f>I22*(1+M27/12)+X22*(1+M27/12)</f>
        <v>0</v>
      </c>
      <c r="Z22" s="22">
        <f>J22*(1+M27/12)+Y22*(1+M27/12)</f>
        <v>0</v>
      </c>
      <c r="AA22" s="22">
        <f>K22*(1+M27/12)+Z22*(1+M27/12)</f>
        <v>0</v>
      </c>
      <c r="AB22" s="22">
        <f>L22*(1+M27/12)+AA22*(1+M27/12)</f>
        <v>0</v>
      </c>
      <c r="AC22" s="22">
        <f>M22*(1+M27/12)+AB22*(1+M27/12)</f>
        <v>0</v>
      </c>
      <c r="AD22" s="22">
        <f>N22*(1+M27/12)+AC22*(1+M27/12)</f>
        <v>0</v>
      </c>
      <c r="AE22" s="22">
        <f>(C22*(1+M27))+(D22*(1+M27*11/12))+(E22*(1+M27*10/12))+(F22*(1+M27*9/12))+(G22*(1+M27*8/12))+(H22*(1+M27*7/12))+(I22*(1+M27*6/12))+(J22*(1+M27*5/12))+(K22*(1+M27*4/12))+(L22*(1+M27*3/12))+(M22*(1+M27*2/12))+(N22*(1+M27*1/12))</f>
        <v>0</v>
      </c>
      <c r="AF22" s="51">
        <f t="shared" si="0"/>
        <v>9988.950603875377</v>
      </c>
    </row>
    <row r="23" spans="2:32" ht="14.25">
      <c r="B23" s="19">
        <v>2020</v>
      </c>
      <c r="C23" s="21"/>
      <c r="D23" s="21"/>
      <c r="E23" s="21"/>
      <c r="F23" s="21"/>
      <c r="G23" s="21"/>
      <c r="H23" s="21"/>
      <c r="I23" s="21"/>
      <c r="J23" s="21"/>
      <c r="K23" s="21"/>
      <c r="L23" s="21"/>
      <c r="M23" s="21"/>
      <c r="N23" s="21"/>
      <c r="O23" s="23">
        <f t="shared" si="1"/>
      </c>
      <c r="P23" s="23">
        <f t="shared" si="2"/>
      </c>
      <c r="Q23" s="23">
        <f t="shared" si="3"/>
      </c>
      <c r="S23" s="22">
        <f>C23*(1+N27/12)</f>
        <v>0</v>
      </c>
      <c r="T23" s="22">
        <f>D23*(1+N27/12)+S23*(1+N27/12)</f>
        <v>0</v>
      </c>
      <c r="U23" s="22">
        <f>E23*(1+N27/12)+T23*(1+Q27/12)</f>
        <v>0</v>
      </c>
      <c r="V23" s="22">
        <f>F23*(1+N27/12)+U23*(1+T27/12)</f>
        <v>0</v>
      </c>
      <c r="W23" s="22">
        <f>G23*(1+N27/12)+V23*(1+V27/12)</f>
        <v>0</v>
      </c>
      <c r="X23" s="22">
        <f>H23*(1+N27/12)+W23*(1+X27/12)</f>
        <v>0</v>
      </c>
      <c r="Y23" s="22">
        <f>I23*(1+N27/12)+X23*(1+Z27/12)</f>
        <v>0</v>
      </c>
      <c r="Z23" s="22">
        <f>J23*(1+N27/12)+Y23*(1+AB27/12)</f>
        <v>0</v>
      </c>
      <c r="AA23" s="22">
        <f>K23*(1+N27/12)+Z23*(1+AD27/12)</f>
        <v>0</v>
      </c>
      <c r="AB23" s="22">
        <f>L23*(1+N27/12)+AA23*(1+AF27/12)</f>
        <v>0</v>
      </c>
      <c r="AC23" s="22">
        <f>M23*(1+N27/12)+AB23*(1+AH27/12)</f>
        <v>0</v>
      </c>
      <c r="AD23" s="22">
        <f>N23*(1+N27/12)+AC23*(1+AJ27/12)</f>
        <v>0</v>
      </c>
      <c r="AE23" s="22">
        <f>(C23*(1+N27))+(D23*(1+N27*11/12))+(E23*(1+N27*10/12))+(F23*(1+N27*9/12))+(G23*(1+N27*8/12))+(H23*(1+N27*7/12))+(I23*(1+N27*6/12))+(J23*(1+N27*5/12))+(K23*(1+N27*4/12))+(L23*(1+N27*3/12))+(M23*(1+N27*2/12))+(N23*(1+N27*1/12))</f>
        <v>0</v>
      </c>
      <c r="AF23" s="51">
        <f t="shared" si="0"/>
        <v>10370.528516943417</v>
      </c>
    </row>
    <row r="24" spans="16:17" ht="12.75">
      <c r="P24" s="57"/>
      <c r="Q24" s="57"/>
    </row>
    <row r="25" ht="12.75" hidden="1"/>
    <row r="26" spans="2:16" ht="12.75" hidden="1">
      <c r="B26" s="24" t="s">
        <v>11</v>
      </c>
      <c r="C26" s="25">
        <v>2008</v>
      </c>
      <c r="D26" s="25">
        <v>2009</v>
      </c>
      <c r="E26" s="25">
        <v>2010</v>
      </c>
      <c r="F26" s="25">
        <v>2011</v>
      </c>
      <c r="G26" s="25">
        <v>2012</v>
      </c>
      <c r="H26" s="25">
        <v>2013</v>
      </c>
      <c r="I26" s="25">
        <v>2014</v>
      </c>
      <c r="J26" s="25">
        <v>2015</v>
      </c>
      <c r="K26" s="25">
        <v>2016</v>
      </c>
      <c r="L26" s="25">
        <v>2017</v>
      </c>
      <c r="M26" s="25">
        <v>2018</v>
      </c>
      <c r="N26" s="25">
        <v>2019</v>
      </c>
      <c r="O26" s="26"/>
      <c r="P26" s="26"/>
    </row>
    <row r="27" spans="2:16" ht="12.75" hidden="1">
      <c r="B27" s="27" t="s">
        <v>10</v>
      </c>
      <c r="C27" s="28">
        <f>+C7</f>
        <v>0.0382</v>
      </c>
      <c r="D27" s="28">
        <f>+C7</f>
        <v>0.0382</v>
      </c>
      <c r="E27" s="28">
        <f>+C7</f>
        <v>0.0382</v>
      </c>
      <c r="F27" s="28">
        <f>+C7</f>
        <v>0.0382</v>
      </c>
      <c r="G27" s="28">
        <f>+C7</f>
        <v>0.0382</v>
      </c>
      <c r="H27" s="28">
        <f>+C7</f>
        <v>0.0382</v>
      </c>
      <c r="I27" s="28">
        <f>+C7</f>
        <v>0.0382</v>
      </c>
      <c r="J27" s="28">
        <f>+C7</f>
        <v>0.0382</v>
      </c>
      <c r="K27" s="28">
        <f>+C7</f>
        <v>0.0382</v>
      </c>
      <c r="L27" s="28">
        <f>+C7</f>
        <v>0.0382</v>
      </c>
      <c r="M27" s="28">
        <f>+C7</f>
        <v>0.0382</v>
      </c>
      <c r="N27" s="28">
        <f>+C7</f>
        <v>0.0382</v>
      </c>
      <c r="O27" s="29"/>
      <c r="P27" s="29"/>
    </row>
    <row r="28" ht="12.75" hidden="1"/>
    <row r="29" ht="12.75" hidden="1"/>
    <row r="30" ht="12.75" hidden="1"/>
    <row r="31" spans="1:16" ht="23.25">
      <c r="A31" s="40"/>
      <c r="B31" s="30" t="s">
        <v>33</v>
      </c>
      <c r="C31" s="31" t="s">
        <v>34</v>
      </c>
      <c r="D31" s="31" t="str">
        <f>+C6</f>
        <v>June</v>
      </c>
      <c r="E31" s="32" t="s">
        <v>35</v>
      </c>
      <c r="F31" s="32">
        <f>+E6</f>
        <v>2011</v>
      </c>
      <c r="G31" s="32" t="s">
        <v>36</v>
      </c>
      <c r="H31" s="85">
        <f>+G39+H39</f>
        <v>7264.499456967308</v>
      </c>
      <c r="I31" s="86"/>
      <c r="J31" s="87"/>
      <c r="M31" s="73" t="s">
        <v>25</v>
      </c>
      <c r="N31" s="72"/>
      <c r="O31" s="72"/>
      <c r="P31" s="72"/>
    </row>
    <row r="32" spans="1:25" ht="18">
      <c r="A32" s="40"/>
      <c r="B32" s="41"/>
      <c r="C32" s="42"/>
      <c r="D32" s="42"/>
      <c r="E32" s="42"/>
      <c r="F32" s="43"/>
      <c r="G32" s="43"/>
      <c r="J32" s="34"/>
      <c r="K32" s="43"/>
      <c r="L32" s="34"/>
      <c r="M32" s="44"/>
      <c r="O32" s="45"/>
      <c r="W32" s="35"/>
      <c r="Y32" s="49"/>
    </row>
    <row r="33" spans="2:28" ht="18">
      <c r="B33" s="59" t="str">
        <f>IF(H31&lt;C5,"Jen did not save enough to meet her savings goal.","Congratulations! Jen saved enough to meet her savings goal.")</f>
        <v>Congratulations! Jen saved enough to meet her savings goal.</v>
      </c>
      <c r="O33" s="37"/>
      <c r="P33" s="37"/>
      <c r="Q33" s="37"/>
      <c r="R33" s="37"/>
      <c r="S33" s="37"/>
      <c r="T33" s="37"/>
      <c r="Z33" s="37"/>
      <c r="AA33" s="37"/>
      <c r="AB33" s="37"/>
    </row>
    <row r="34" spans="2:28" ht="16.5" customHeight="1">
      <c r="B34" s="36"/>
      <c r="O34" s="37"/>
      <c r="P34" s="37"/>
      <c r="Q34" s="37"/>
      <c r="R34" s="37"/>
      <c r="S34" s="37"/>
      <c r="T34" s="37"/>
      <c r="X34" s="50"/>
      <c r="Z34" s="37"/>
      <c r="AA34" s="37"/>
      <c r="AB34" s="37"/>
    </row>
    <row r="35" spans="1:25" ht="18">
      <c r="A35" s="40"/>
      <c r="B35" s="41"/>
      <c r="C35" s="42"/>
      <c r="D35" s="42"/>
      <c r="E35" s="42"/>
      <c r="F35" s="74" t="s">
        <v>61</v>
      </c>
      <c r="G35" s="75"/>
      <c r="H35" s="75"/>
      <c r="I35" s="76">
        <f>SUM(C12:N23)</f>
        <v>6925</v>
      </c>
      <c r="J35" s="77"/>
      <c r="O35" s="43"/>
      <c r="P35" s="43"/>
      <c r="W35" s="35"/>
      <c r="X35" s="49"/>
      <c r="Y35" s="43"/>
    </row>
    <row r="36" spans="1:24" ht="18">
      <c r="A36" s="40"/>
      <c r="B36" s="41"/>
      <c r="C36" s="42"/>
      <c r="D36" s="42"/>
      <c r="E36" s="42"/>
      <c r="F36" s="74" t="s">
        <v>62</v>
      </c>
      <c r="G36" s="75" t="s">
        <v>62</v>
      </c>
      <c r="H36" s="75"/>
      <c r="I36" s="76">
        <f>H31-I35</f>
        <v>339.4994569673081</v>
      </c>
      <c r="J36" s="78"/>
      <c r="O36" s="37"/>
      <c r="P36" s="45"/>
      <c r="W36" s="35"/>
      <c r="X36" s="1"/>
    </row>
    <row r="37" spans="15:28" ht="14.25" customHeight="1">
      <c r="O37" s="37"/>
      <c r="P37" s="37"/>
      <c r="Q37" s="37"/>
      <c r="R37" s="37"/>
      <c r="S37" s="37"/>
      <c r="T37" s="37"/>
      <c r="W37" s="37"/>
      <c r="X37" s="37"/>
      <c r="Y37" s="37"/>
      <c r="Z37" s="37"/>
      <c r="AA37" s="37"/>
      <c r="AB37" s="37"/>
    </row>
    <row r="38" ht="12.75" hidden="1"/>
    <row r="39" spans="2:9" ht="12.75" customHeight="1" hidden="1">
      <c r="B39" s="2" t="s">
        <v>12</v>
      </c>
      <c r="C39" s="2">
        <v>1</v>
      </c>
      <c r="D39" s="2">
        <f>IF(D31=B39,1,IF(D31=B40,2,IF(D31=B41,3,IF(D31=B42,4,IF(D31=B43,5,IF(D31=B44,6,IF(D31=B45,7,IF(D31=B46,8,D40))))))))</f>
        <v>6</v>
      </c>
      <c r="G39" s="33">
        <f>VLOOKUP(F31-1,B12:AF23,31)*(1+C7*D39/12)</f>
        <v>7164.1811236339745</v>
      </c>
      <c r="H39" s="33">
        <f>VLOOKUP(F31,B12:AE23,17+D39)</f>
        <v>100.31833333333333</v>
      </c>
      <c r="I39" s="34">
        <f>G39+H39</f>
        <v>7264.499456967308</v>
      </c>
    </row>
    <row r="40" spans="2:4" ht="12.75" customHeight="1" hidden="1">
      <c r="B40" s="2" t="s">
        <v>13</v>
      </c>
      <c r="C40" s="2">
        <v>2</v>
      </c>
      <c r="D40" s="2">
        <f>IF(D31=B47,9,IF(D31=B48,10,IF(D31=B49,11,IF(D31=B50,12,0))))</f>
        <v>0</v>
      </c>
    </row>
    <row r="41" spans="2:4" ht="12.75" customHeight="1" hidden="1">
      <c r="B41" s="2" t="s">
        <v>14</v>
      </c>
      <c r="C41" s="2">
        <v>3</v>
      </c>
      <c r="D41" s="38">
        <f>HLOOKUP(F31,C26:N27,2)</f>
        <v>0.0382</v>
      </c>
    </row>
    <row r="42" spans="2:7" ht="12.75" customHeight="1" hidden="1">
      <c r="B42" s="2" t="s">
        <v>15</v>
      </c>
      <c r="C42" s="2">
        <v>4</v>
      </c>
      <c r="G42" s="38">
        <v>0.0382</v>
      </c>
    </row>
    <row r="43" spans="2:7" ht="12.75" customHeight="1" hidden="1">
      <c r="B43" s="2" t="s">
        <v>16</v>
      </c>
      <c r="C43" s="2">
        <v>5</v>
      </c>
      <c r="G43" s="38">
        <v>0.044</v>
      </c>
    </row>
    <row r="44" spans="2:7" ht="12.75" customHeight="1" hidden="1">
      <c r="B44" s="2" t="s">
        <v>8</v>
      </c>
      <c r="C44" s="2">
        <v>6</v>
      </c>
      <c r="G44" s="38">
        <v>0.0553</v>
      </c>
    </row>
    <row r="45" spans="2:7" ht="12.75" customHeight="1" hidden="1">
      <c r="B45" s="2" t="s">
        <v>17</v>
      </c>
      <c r="C45" s="2">
        <v>7</v>
      </c>
      <c r="G45" s="38">
        <v>0.0665</v>
      </c>
    </row>
    <row r="46" spans="2:3" ht="12.75" customHeight="1" hidden="1">
      <c r="B46" s="2" t="s">
        <v>18</v>
      </c>
      <c r="C46" s="2">
        <v>8</v>
      </c>
    </row>
    <row r="47" spans="2:3" ht="12.75" customHeight="1" hidden="1">
      <c r="B47" s="2" t="s">
        <v>19</v>
      </c>
      <c r="C47" s="2">
        <v>9</v>
      </c>
    </row>
    <row r="48" spans="2:3" ht="12.75" customHeight="1" hidden="1">
      <c r="B48" s="2" t="s">
        <v>20</v>
      </c>
      <c r="C48" s="2">
        <v>10</v>
      </c>
    </row>
    <row r="49" spans="2:3" ht="12.75" customHeight="1" hidden="1">
      <c r="B49" s="2" t="s">
        <v>21</v>
      </c>
      <c r="C49" s="2">
        <v>11</v>
      </c>
    </row>
    <row r="50" spans="2:3" ht="12.75" customHeight="1" hidden="1">
      <c r="B50" s="2" t="s">
        <v>22</v>
      </c>
      <c r="C50" s="2">
        <v>12</v>
      </c>
    </row>
    <row r="51" ht="12.75" customHeight="1" hidden="1"/>
    <row r="52" spans="19:27" ht="12.75" customHeight="1">
      <c r="S52" s="39" t="s">
        <v>38</v>
      </c>
      <c r="AA52" s="62" t="s">
        <v>3</v>
      </c>
    </row>
    <row r="53" spans="19:27" ht="12.75" customHeight="1">
      <c r="S53" s="38">
        <v>0.0382</v>
      </c>
      <c r="U53" s="2" t="s">
        <v>48</v>
      </c>
      <c r="AA53" s="62" t="s">
        <v>39</v>
      </c>
    </row>
    <row r="54" spans="19:27" ht="12.75" customHeight="1">
      <c r="S54" s="38">
        <v>0.044</v>
      </c>
      <c r="U54" s="2" t="s">
        <v>40</v>
      </c>
      <c r="AA54" s="62" t="s">
        <v>41</v>
      </c>
    </row>
    <row r="55" spans="19:27" ht="12.75" customHeight="1">
      <c r="S55" s="38">
        <v>0.0553</v>
      </c>
      <c r="U55" s="2" t="s">
        <v>42</v>
      </c>
      <c r="AA55" s="62" t="s">
        <v>52</v>
      </c>
    </row>
    <row r="56" spans="19:27" ht="12.75" customHeight="1">
      <c r="S56" s="38">
        <v>0.0665</v>
      </c>
      <c r="U56" s="2" t="s">
        <v>37</v>
      </c>
      <c r="AA56" s="62" t="s">
        <v>43</v>
      </c>
    </row>
    <row r="57" ht="5.25" customHeight="1"/>
    <row r="58" ht="5.25" customHeight="1"/>
    <row r="59" ht="5.25" customHeight="1"/>
    <row r="60" ht="5.25" customHeight="1"/>
    <row r="61" ht="5.25" customHeight="1"/>
    <row r="62" ht="5.25" customHeight="1"/>
    <row r="63" ht="5.25" customHeight="1"/>
    <row r="64" ht="5.25" customHeight="1"/>
    <row r="65" ht="5.25" customHeight="1"/>
    <row r="66" ht="5.25" customHeight="1"/>
    <row r="67" ht="5.25" customHeight="1"/>
    <row r="68" ht="5.25" customHeight="1"/>
    <row r="69" ht="5.25" customHeight="1"/>
    <row r="70" ht="5.25" customHeight="1"/>
    <row r="71" ht="5.25" customHeight="1"/>
    <row r="72" ht="5.25" customHeight="1"/>
    <row r="73" ht="5.25" customHeight="1"/>
    <row r="74" ht="5.25" customHeight="1"/>
    <row r="75" ht="5.25" customHeight="1"/>
    <row r="76" ht="5.25" customHeight="1"/>
  </sheetData>
  <sheetProtection sheet="1" objects="1" scenarios="1"/>
  <protectedRanges>
    <protectedRange sqref="C4:E7" name="Range1_1"/>
    <protectedRange sqref="C12:N23 S12:AC23" name="Range2_1"/>
  </protectedRanges>
  <mergeCells count="10">
    <mergeCell ref="C4:E4"/>
    <mergeCell ref="C5:E5"/>
    <mergeCell ref="C7:E7"/>
    <mergeCell ref="H31:J31"/>
    <mergeCell ref="C6:D6"/>
    <mergeCell ref="M31:P31"/>
    <mergeCell ref="F36:H36"/>
    <mergeCell ref="I35:J35"/>
    <mergeCell ref="I36:J36"/>
    <mergeCell ref="F35:H35"/>
  </mergeCells>
  <dataValidations count="4">
    <dataValidation type="list" showInputMessage="1" showErrorMessage="1" sqref="E6">
      <formula1>$B$12:$B$23</formula1>
    </dataValidation>
    <dataValidation type="list" showInputMessage="1" showErrorMessage="1" sqref="C6">
      <formula1>$B$39:$B$50</formula1>
    </dataValidation>
    <dataValidation type="list" showInputMessage="1" showErrorMessage="1" sqref="C4">
      <formula1>$AA$52:$AA$56</formula1>
    </dataValidation>
    <dataValidation type="list" showInputMessage="1" showErrorMessage="1" sqref="C7">
      <formula1>$S$53:$S$56</formula1>
    </dataValidation>
  </dataValidations>
  <hyperlinks>
    <hyperlink ref="M31" location="'Your Turn'!A1" display="Click Here to Continue"/>
    <hyperlink ref="M31:O31" location="'Example 2'!A1" display="Click Here to Continue"/>
    <hyperlink ref="M31:P31" location="'Example 2 Mark'!A1" display="Click Here to Continue"/>
  </hyperlinks>
  <printOptions/>
  <pageMargins left="0.75" right="0.75" top="1" bottom="1" header="0.5" footer="0.5"/>
  <pageSetup horizontalDpi="600" verticalDpi="600" orientation="landscape" scale="70" r:id="rId4"/>
  <drawing r:id="rId3"/>
  <legacyDrawing r:id="rId2"/>
</worksheet>
</file>

<file path=xl/worksheets/sheet4.xml><?xml version="1.0" encoding="utf-8"?>
<worksheet xmlns="http://schemas.openxmlformats.org/spreadsheetml/2006/main" xmlns:r="http://schemas.openxmlformats.org/officeDocument/2006/relationships">
  <dimension ref="A1:AF56"/>
  <sheetViews>
    <sheetView zoomScale="88" zoomScaleNormal="88" zoomScalePageLayoutView="0" workbookViewId="0" topLeftCell="A1">
      <selection activeCell="C4" sqref="C4:E4"/>
    </sheetView>
  </sheetViews>
  <sheetFormatPr defaultColWidth="9.140625" defaultRowHeight="12.75"/>
  <cols>
    <col min="1" max="1" width="6.421875" style="2" customWidth="1"/>
    <col min="2" max="2" width="18.8515625" style="2" customWidth="1"/>
    <col min="3" max="3" width="9.28125" style="2" customWidth="1"/>
    <col min="4" max="4" width="9.140625" style="2" customWidth="1"/>
    <col min="5" max="5" width="9.28125" style="2" customWidth="1"/>
    <col min="6" max="6" width="9.140625" style="2" customWidth="1"/>
    <col min="7" max="7" width="8.8515625" style="2" customWidth="1"/>
    <col min="8" max="8" width="9.140625" style="2" customWidth="1"/>
    <col min="9" max="9" width="9.7109375" style="2" customWidth="1"/>
    <col min="10" max="10" width="9.140625" style="2" customWidth="1"/>
    <col min="11" max="11" width="13.421875" style="2" customWidth="1"/>
    <col min="12" max="12" width="10.28125" style="2" customWidth="1"/>
    <col min="13" max="13" width="11.57421875" style="2" customWidth="1"/>
    <col min="14" max="14" width="11.00390625" style="2" customWidth="1"/>
    <col min="15" max="16" width="10.7109375" style="2" customWidth="1"/>
    <col min="17" max="17" width="9.7109375" style="2" bestFit="1" customWidth="1"/>
    <col min="18" max="18" width="9.140625" style="2" hidden="1" customWidth="1"/>
    <col min="19" max="19" width="9.28125" style="2" hidden="1" customWidth="1"/>
    <col min="20" max="20" width="9.140625" style="2" hidden="1" customWidth="1"/>
    <col min="21" max="21" width="11.00390625" style="2" hidden="1" customWidth="1"/>
    <col min="22" max="22" width="9.140625" style="2" hidden="1" customWidth="1"/>
    <col min="23" max="23" width="10.421875" style="2" hidden="1" customWidth="1"/>
    <col min="24" max="24" width="11.00390625" style="2" hidden="1" customWidth="1"/>
    <col min="25" max="25" width="12.28125" style="2" hidden="1" customWidth="1"/>
    <col min="26" max="26" width="11.00390625" style="2" hidden="1" customWidth="1"/>
    <col min="27" max="27" width="12.57421875" style="2" hidden="1" customWidth="1"/>
    <col min="28" max="29" width="11.28125" style="2" hidden="1" customWidth="1"/>
    <col min="30" max="30" width="12.28125" style="2" hidden="1" customWidth="1"/>
    <col min="31" max="31" width="11.00390625" style="2" hidden="1" customWidth="1"/>
    <col min="32" max="32" width="10.7109375" style="2" hidden="1" customWidth="1"/>
    <col min="33" max="33" width="0" style="2" hidden="1" customWidth="1"/>
    <col min="34" max="44" width="9.140625" style="2" customWidth="1"/>
    <col min="45" max="45" width="12.28125" style="2" bestFit="1" customWidth="1"/>
    <col min="46" max="16384" width="9.140625" style="2" customWidth="1"/>
  </cols>
  <sheetData>
    <row r="1" ht="27">
      <c r="A1" s="54" t="s">
        <v>53</v>
      </c>
    </row>
    <row r="2" ht="12.75"/>
    <row r="3" ht="12.75"/>
    <row r="4" spans="1:30" ht="18">
      <c r="A4" s="3" t="s">
        <v>1</v>
      </c>
      <c r="B4" s="61" t="s">
        <v>2</v>
      </c>
      <c r="C4" s="79"/>
      <c r="D4" s="80"/>
      <c r="E4" s="80"/>
      <c r="F4" s="13"/>
      <c r="G4" s="13"/>
      <c r="H4" s="13"/>
      <c r="I4" s="13"/>
      <c r="J4" s="13"/>
      <c r="K4" s="13"/>
      <c r="L4" s="13"/>
      <c r="M4" s="13"/>
      <c r="N4" s="13"/>
      <c r="O4" s="13"/>
      <c r="P4" s="13"/>
      <c r="Q4" s="13"/>
      <c r="R4" s="13"/>
      <c r="S4" s="13"/>
      <c r="T4" s="13"/>
      <c r="U4" s="13"/>
      <c r="V4" s="13"/>
      <c r="W4" s="13"/>
      <c r="X4" s="13"/>
      <c r="Y4" s="13"/>
      <c r="Z4" s="13"/>
      <c r="AA4" s="13"/>
      <c r="AB4" s="13"/>
      <c r="AC4" s="13"/>
      <c r="AD4" s="13"/>
    </row>
    <row r="5" spans="1:30" ht="18">
      <c r="A5" s="3" t="s">
        <v>1</v>
      </c>
      <c r="B5" s="61" t="s">
        <v>5</v>
      </c>
      <c r="C5" s="81"/>
      <c r="D5" s="82"/>
      <c r="E5" s="82"/>
      <c r="F5" s="13"/>
      <c r="G5" s="13"/>
      <c r="H5" s="13"/>
      <c r="I5" s="13"/>
      <c r="J5" s="13"/>
      <c r="K5" s="13"/>
      <c r="L5" s="13"/>
      <c r="M5" s="13"/>
      <c r="N5" s="13"/>
      <c r="O5" s="13"/>
      <c r="P5" s="13"/>
      <c r="Q5" s="13"/>
      <c r="R5" s="13"/>
      <c r="S5" s="13"/>
      <c r="T5" s="13"/>
      <c r="U5" s="13"/>
      <c r="V5" s="13"/>
      <c r="W5" s="13"/>
      <c r="X5" s="13"/>
      <c r="Y5" s="13"/>
      <c r="Z5" s="13"/>
      <c r="AA5" s="13"/>
      <c r="AB5" s="13"/>
      <c r="AC5" s="13"/>
      <c r="AD5" s="13"/>
    </row>
    <row r="6" spans="1:30" ht="18">
      <c r="A6" s="3" t="s">
        <v>1</v>
      </c>
      <c r="B6" s="61" t="s">
        <v>7</v>
      </c>
      <c r="C6" s="88"/>
      <c r="D6" s="89"/>
      <c r="E6" s="60"/>
      <c r="F6" s="13"/>
      <c r="G6" s="13"/>
      <c r="H6" s="13"/>
      <c r="I6" s="13"/>
      <c r="J6" s="13"/>
      <c r="K6" s="13"/>
      <c r="L6" s="13"/>
      <c r="M6" s="13"/>
      <c r="N6" s="13"/>
      <c r="O6" s="13"/>
      <c r="P6" s="13"/>
      <c r="Q6" s="13"/>
      <c r="R6" s="13"/>
      <c r="S6" s="13"/>
      <c r="T6" s="13"/>
      <c r="U6" s="13"/>
      <c r="V6" s="13"/>
      <c r="W6" s="13"/>
      <c r="X6" s="13"/>
      <c r="Y6" s="13"/>
      <c r="Z6" s="13"/>
      <c r="AA6" s="13"/>
      <c r="AB6" s="13"/>
      <c r="AC6" s="13"/>
      <c r="AD6" s="13"/>
    </row>
    <row r="7" spans="1:30" ht="18">
      <c r="A7" s="3" t="s">
        <v>1</v>
      </c>
      <c r="B7" s="61" t="s">
        <v>10</v>
      </c>
      <c r="C7" s="83"/>
      <c r="D7" s="84"/>
      <c r="E7" s="84"/>
      <c r="F7" s="13"/>
      <c r="G7" s="13"/>
      <c r="H7" s="13"/>
      <c r="I7" s="13"/>
      <c r="J7" s="13"/>
      <c r="K7" s="13"/>
      <c r="L7" s="13"/>
      <c r="M7" s="13"/>
      <c r="N7" s="13"/>
      <c r="O7" s="13"/>
      <c r="P7" s="13"/>
      <c r="Q7" s="13"/>
      <c r="R7" s="13"/>
      <c r="S7" s="13"/>
      <c r="T7" s="13"/>
      <c r="U7" s="13"/>
      <c r="V7" s="13"/>
      <c r="W7" s="13"/>
      <c r="X7" s="13"/>
      <c r="Y7" s="13"/>
      <c r="Z7" s="13"/>
      <c r="AA7" s="13"/>
      <c r="AB7" s="13"/>
      <c r="AC7" s="13"/>
      <c r="AD7" s="13"/>
    </row>
    <row r="8" ht="12.75"/>
    <row r="9" spans="15:31" ht="14.25">
      <c r="O9" s="15" t="s">
        <v>11</v>
      </c>
      <c r="P9" s="15" t="s">
        <v>59</v>
      </c>
      <c r="Q9" s="15" t="s">
        <v>59</v>
      </c>
      <c r="R9" s="55"/>
      <c r="AE9" s="14" t="s">
        <v>27</v>
      </c>
    </row>
    <row r="10" spans="2:32" ht="15">
      <c r="B10" s="16" t="s">
        <v>28</v>
      </c>
      <c r="O10" s="18" t="s">
        <v>30</v>
      </c>
      <c r="P10" s="18" t="s">
        <v>11</v>
      </c>
      <c r="Q10" s="18" t="s">
        <v>11</v>
      </c>
      <c r="AE10" s="17" t="s">
        <v>29</v>
      </c>
      <c r="AF10" s="52"/>
    </row>
    <row r="11" spans="1:31" ht="16.5">
      <c r="A11" s="3" t="s">
        <v>1</v>
      </c>
      <c r="B11" s="19" t="s">
        <v>11</v>
      </c>
      <c r="C11" s="19" t="s">
        <v>12</v>
      </c>
      <c r="D11" s="19" t="s">
        <v>13</v>
      </c>
      <c r="E11" s="19" t="s">
        <v>14</v>
      </c>
      <c r="F11" s="19" t="s">
        <v>15</v>
      </c>
      <c r="G11" s="19" t="s">
        <v>16</v>
      </c>
      <c r="H11" s="19" t="s">
        <v>8</v>
      </c>
      <c r="I11" s="19" t="s">
        <v>17</v>
      </c>
      <c r="J11" s="19" t="s">
        <v>18</v>
      </c>
      <c r="K11" s="19" t="s">
        <v>19</v>
      </c>
      <c r="L11" s="19" t="s">
        <v>20</v>
      </c>
      <c r="M11" s="19" t="s">
        <v>21</v>
      </c>
      <c r="N11" s="19" t="s">
        <v>22</v>
      </c>
      <c r="O11" s="20" t="s">
        <v>32</v>
      </c>
      <c r="P11" s="20" t="s">
        <v>31</v>
      </c>
      <c r="Q11" s="20" t="s">
        <v>60</v>
      </c>
      <c r="S11" s="2">
        <v>1</v>
      </c>
      <c r="T11" s="2">
        <v>2</v>
      </c>
      <c r="U11" s="2">
        <v>3</v>
      </c>
      <c r="V11" s="2">
        <v>4</v>
      </c>
      <c r="W11" s="2">
        <v>5</v>
      </c>
      <c r="X11" s="2">
        <v>6</v>
      </c>
      <c r="Y11" s="2">
        <v>7</v>
      </c>
      <c r="Z11" s="2">
        <v>8</v>
      </c>
      <c r="AA11" s="2">
        <v>9</v>
      </c>
      <c r="AB11" s="2">
        <v>10</v>
      </c>
      <c r="AC11" s="2">
        <v>11</v>
      </c>
      <c r="AD11" s="2">
        <v>12</v>
      </c>
      <c r="AE11" s="20" t="s">
        <v>31</v>
      </c>
    </row>
    <row r="12" spans="2:32" ht="14.25">
      <c r="B12" s="19">
        <v>2009</v>
      </c>
      <c r="C12" s="21"/>
      <c r="D12" s="21"/>
      <c r="E12" s="21"/>
      <c r="F12" s="21"/>
      <c r="G12" s="21"/>
      <c r="H12" s="21"/>
      <c r="I12" s="21"/>
      <c r="J12" s="21"/>
      <c r="K12" s="21"/>
      <c r="L12" s="21"/>
      <c r="M12" s="21"/>
      <c r="N12" s="21"/>
      <c r="O12" s="23">
        <f>IF(B12&lt;E6,AE12,"")</f>
      </c>
      <c r="P12" s="23">
        <f>IF(SUM(C12:N12)=0,"",SUM(C12:N12))</f>
      </c>
      <c r="Q12" s="23">
        <f>IF(O12=0,"",IF(B12=$E$6,$I$39-P12,IF(B12&lt;$E$6,O12-P12,"")))</f>
      </c>
      <c r="R12" s="56"/>
      <c r="S12" s="22">
        <f>C12*(1+C27/12)</f>
        <v>0</v>
      </c>
      <c r="T12" s="22">
        <f>D12*(1+C27/12)+S12*(1+C27/12)</f>
        <v>0</v>
      </c>
      <c r="U12" s="22">
        <f>E12*(1+C27/12)+T12*(1+C27/12)</f>
        <v>0</v>
      </c>
      <c r="V12" s="22">
        <f>F12*(1+C27/12)+U12*(1+C27/12)</f>
        <v>0</v>
      </c>
      <c r="W12" s="22">
        <f>G12*(1+C27/12)+V12*(1+C27/12)</f>
        <v>0</v>
      </c>
      <c r="X12" s="22">
        <f>H12*(1+C27/12)+W12*(1+C27/12)</f>
        <v>0</v>
      </c>
      <c r="Y12" s="22">
        <f>I12*(1+C27/12)+X12*(1+C27/12)</f>
        <v>0</v>
      </c>
      <c r="Z12" s="22">
        <f>J12*(1+C27/12)+Y12*(1+C27/12)</f>
        <v>0</v>
      </c>
      <c r="AA12" s="22">
        <f>K12*(1+C27/12)+Z12*(1+C27/12)</f>
        <v>0</v>
      </c>
      <c r="AB12" s="22">
        <f>L12*(1+C27/12)+AA12*(1+C27/12)</f>
        <v>0</v>
      </c>
      <c r="AC12" s="22">
        <f>M12*(1+C27/12)+AB12*(1+C27/12)</f>
        <v>0</v>
      </c>
      <c r="AD12" s="22">
        <f>N12*(1+C27/12)+AC12*(1+C27/12)</f>
        <v>0</v>
      </c>
      <c r="AE12" s="22">
        <f>(C12*(1+C27))+(D12*(1+C27*11/12))+(E12*(1+C27*10/12))+(F12*(1+C27*9/12))+(G12*(1+C27*8/12))+(H12*(1+C27*7/12))+(I12*(1+C27*6/12))+(J12*(1+C27*5/12))+(K12*(1+C27*4/12))+(L12*(1+C27*3/12))+(M12*(1+C27*2/12))+(N12*(1+C27*1/12))</f>
        <v>0</v>
      </c>
      <c r="AF12" s="51">
        <f aca="true" t="shared" si="0" ref="AF12:AF23">AF11*(1+$C$7)+AE12</f>
        <v>0</v>
      </c>
    </row>
    <row r="13" spans="2:32" ht="14.25">
      <c r="B13" s="19">
        <v>2010</v>
      </c>
      <c r="C13" s="21"/>
      <c r="D13" s="21"/>
      <c r="E13" s="21"/>
      <c r="F13" s="21"/>
      <c r="G13" s="21"/>
      <c r="H13" s="21"/>
      <c r="I13" s="21"/>
      <c r="J13" s="21"/>
      <c r="K13" s="21"/>
      <c r="L13" s="21"/>
      <c r="M13" s="21"/>
      <c r="N13" s="21"/>
      <c r="O13" s="23">
        <f aca="true" t="shared" si="1" ref="O13:O23">IF(B13&lt;$E$6,AF13,"")</f>
      </c>
      <c r="P13" s="23">
        <f aca="true" t="shared" si="2" ref="P13:P23">IF(SUM(C13:N13)=0,"",SUM(C13:N13))</f>
      </c>
      <c r="Q13" s="23">
        <f>IF(O13=0,"",IF(B13=$E$6,$I$39-P13-O12,IF(B13&lt;$E$6,O13-P13-O12,"")))</f>
      </c>
      <c r="R13" s="56"/>
      <c r="S13" s="22">
        <f>C13*(1+D27/12)</f>
        <v>0</v>
      </c>
      <c r="T13" s="22">
        <f>D13*(1+D27/12)+S13*(1+D27/12)</f>
        <v>0</v>
      </c>
      <c r="U13" s="22">
        <f>E13*(1+D27/12)+T13*(1+D27/12)</f>
        <v>0</v>
      </c>
      <c r="V13" s="22">
        <f>F13*(1+D27/12)+U13*(1+D27/12)</f>
        <v>0</v>
      </c>
      <c r="W13" s="22">
        <f>G13*(1+D27/12)+V13*(1+D27/12)</f>
        <v>0</v>
      </c>
      <c r="X13" s="22">
        <f>H13*(1+D27/12)+W13*(1+D27/12)</f>
        <v>0</v>
      </c>
      <c r="Y13" s="22">
        <f>I13*(1+D27/12)+X13*(1+D27/12)</f>
        <v>0</v>
      </c>
      <c r="Z13" s="22">
        <f>J13*(1+D27/12)+Y13*(1+D27/12)</f>
        <v>0</v>
      </c>
      <c r="AA13" s="22">
        <f>K13*(1+D27/12)+Z13*(1+D27/12)</f>
        <v>0</v>
      </c>
      <c r="AB13" s="22">
        <f>L13*(1+D27/12)+AA13*(1+D27/12)</f>
        <v>0</v>
      </c>
      <c r="AC13" s="22">
        <f>M13*(1+D27/12)+AB13*(1+D27/12)</f>
        <v>0</v>
      </c>
      <c r="AD13" s="22">
        <f>N13*(1+D27/12)+AC13*(1+D27/12)</f>
        <v>0</v>
      </c>
      <c r="AE13" s="22">
        <f>(C13*(1+D27))+(D13*(1+D27*11/12))+(E13*(1+D27*10/12))+(F13*(1+D27*9/12))+(G13*(1+D27*8/12))+(H13*(1+D27*7/12))+(I13*(1+D27*6/12))+(J13*(1+D27*5/12))+(K13*(1+D27*4/12))+(L13*(1+D27*3/12))+(M13*(1+D27*2/12))+(N13*(1+D27*1/12))</f>
        <v>0</v>
      </c>
      <c r="AF13" s="51">
        <f>AF12*(1+$C$7)+AE13</f>
        <v>0</v>
      </c>
    </row>
    <row r="14" spans="2:32" ht="14.25">
      <c r="B14" s="19">
        <v>2011</v>
      </c>
      <c r="C14" s="21"/>
      <c r="D14" s="21"/>
      <c r="E14" s="21"/>
      <c r="F14" s="21"/>
      <c r="G14" s="21"/>
      <c r="H14" s="21"/>
      <c r="I14" s="21"/>
      <c r="J14" s="21"/>
      <c r="K14" s="21"/>
      <c r="L14" s="21"/>
      <c r="M14" s="21"/>
      <c r="N14" s="21"/>
      <c r="O14" s="23">
        <f t="shared" si="1"/>
      </c>
      <c r="P14" s="23">
        <f t="shared" si="2"/>
      </c>
      <c r="Q14" s="23">
        <f aca="true" t="shared" si="3" ref="Q14:Q22">IF(O14="","",IF(B14=$E$6,$I$39-P14-O13,IF(B14&lt;$E$6,O14-P14-O13,"")))</f>
      </c>
      <c r="R14" s="56"/>
      <c r="S14" s="22">
        <f>C14*(1+E27/12)</f>
        <v>0</v>
      </c>
      <c r="T14" s="22">
        <f>D14*(1+E27/12)+S14*(1+E27/12)</f>
        <v>0</v>
      </c>
      <c r="U14" s="22">
        <f>E14*(1+E27/12)+T14*(1+E27/12)</f>
        <v>0</v>
      </c>
      <c r="V14" s="22">
        <f>F14*(1+E27/12)+U14*(1+E27/12)</f>
        <v>0</v>
      </c>
      <c r="W14" s="22">
        <f>G14*(1+E27/12)+V14*(1+E27/12)</f>
        <v>0</v>
      </c>
      <c r="X14" s="22">
        <f>H14*(1+E27/12)+W14*(1+E27/12)</f>
        <v>0</v>
      </c>
      <c r="Y14" s="22">
        <f>I14*(1+E27/12)+X14*(1+E27/12)</f>
        <v>0</v>
      </c>
      <c r="Z14" s="22">
        <f>J14*(1+E27/12)+Y14*(1+E27/12)</f>
        <v>0</v>
      </c>
      <c r="AA14" s="22">
        <f>K14*(1+E27/12)+Z14*(1+E27/12)</f>
        <v>0</v>
      </c>
      <c r="AB14" s="22">
        <f>L14*(1+E27/12)+AA14*(1+E27/12)</f>
        <v>0</v>
      </c>
      <c r="AC14" s="22">
        <f>M14*(1+E27/12)+AB14*(1+E27/12)</f>
        <v>0</v>
      </c>
      <c r="AD14" s="22">
        <f>N14*(1+E27/12)+AC14*(1+E27/12)</f>
        <v>0</v>
      </c>
      <c r="AE14" s="22">
        <f>(C14*(1+E27))+(D14*(1+E27*11/12))+(E14*(1+E27*10/12))+(F14*(1+E27*9/12))+(G14*(1+E27*8/12))+(H14*(1+E27*7/12))+(I14*(1+E27*6/12))+(J14*(1+E27*5/12))+(K14*(1+E27*4/12))+(L14*(1+E27*3/12))+(M14*(1+E27*2/12))+(N14*(1+E27*1/12))</f>
        <v>0</v>
      </c>
      <c r="AF14" s="51">
        <f t="shared" si="0"/>
        <v>0</v>
      </c>
    </row>
    <row r="15" spans="2:32" ht="14.25">
      <c r="B15" s="19">
        <v>2012</v>
      </c>
      <c r="C15" s="21"/>
      <c r="D15" s="21"/>
      <c r="E15" s="21"/>
      <c r="F15" s="21"/>
      <c r="G15" s="21"/>
      <c r="H15" s="21"/>
      <c r="I15" s="21"/>
      <c r="J15" s="21"/>
      <c r="K15" s="21"/>
      <c r="L15" s="21"/>
      <c r="M15" s="21"/>
      <c r="N15" s="21"/>
      <c r="O15" s="23">
        <f t="shared" si="1"/>
      </c>
      <c r="P15" s="23">
        <f t="shared" si="2"/>
      </c>
      <c r="Q15" s="23">
        <f t="shared" si="3"/>
      </c>
      <c r="R15" s="56"/>
      <c r="S15" s="22">
        <f>C15*(1+F27/12)</f>
        <v>0</v>
      </c>
      <c r="T15" s="22">
        <f>D15*(1+F27/12)+S15*(1+F27/12)</f>
        <v>0</v>
      </c>
      <c r="U15" s="22">
        <f>E15*(1+F27/12)+T15*(1+F27/12)</f>
        <v>0</v>
      </c>
      <c r="V15" s="22">
        <f>F15*(1+F27/12)+U15*(1+F27/12)</f>
        <v>0</v>
      </c>
      <c r="W15" s="22">
        <f>G15*(1+F27/12)+V15*(1+F27/12)</f>
        <v>0</v>
      </c>
      <c r="X15" s="22">
        <f>H15*(1+F27/12)+W15*(1+F27/12)</f>
        <v>0</v>
      </c>
      <c r="Y15" s="22">
        <f>I15*(1+F27/12)+X15*(1+F27/12)</f>
        <v>0</v>
      </c>
      <c r="Z15" s="22">
        <f>J15*(1+F27/12)+Y15*(1+F27/12)</f>
        <v>0</v>
      </c>
      <c r="AA15" s="22">
        <f>K15*(1+F27/12)+Z15*(1+F27/12)</f>
        <v>0</v>
      </c>
      <c r="AB15" s="22">
        <f>L15*(1+F27/12)+AA15*(1+F27/12)</f>
        <v>0</v>
      </c>
      <c r="AC15" s="22">
        <f>M15*(1+F27/12)+AB15*(1+F27/12)</f>
        <v>0</v>
      </c>
      <c r="AD15" s="22">
        <f>N15*(1+F27/12)+AC15*(1+F27/12)</f>
        <v>0</v>
      </c>
      <c r="AE15" s="22">
        <f>(C15*(1+F27))+(D15*(1+F27*11/12))+(E15*(1+F27*10/12))+(F15*(1+F27*9/12))+(G15*(1+F27*8/12))+(H15*(1+F27*7/12))+(I15*(1+F27*6/12))+(J15*(1+F27*5/12))+(K15*(1+F27*4/12))+(L15*(1+F27*3/12))+(M15*(1+F27*2/12))+(N15*(1+F27*1/12))</f>
        <v>0</v>
      </c>
      <c r="AF15" s="51">
        <f t="shared" si="0"/>
        <v>0</v>
      </c>
    </row>
    <row r="16" spans="2:32" ht="14.25">
      <c r="B16" s="19">
        <v>2013</v>
      </c>
      <c r="C16" s="21"/>
      <c r="D16" s="21"/>
      <c r="E16" s="21"/>
      <c r="F16" s="21"/>
      <c r="G16" s="21"/>
      <c r="H16" s="21"/>
      <c r="I16" s="21"/>
      <c r="J16" s="21"/>
      <c r="K16" s="21"/>
      <c r="L16" s="21"/>
      <c r="M16" s="21"/>
      <c r="N16" s="21"/>
      <c r="O16" s="23">
        <f t="shared" si="1"/>
      </c>
      <c r="P16" s="23">
        <f t="shared" si="2"/>
      </c>
      <c r="Q16" s="23">
        <f t="shared" si="3"/>
      </c>
      <c r="R16" s="56"/>
      <c r="S16" s="22">
        <f>C16*(1+G27/12)</f>
        <v>0</v>
      </c>
      <c r="T16" s="22">
        <f>D16*(1+G27/12)+S16*(1+G27/12)</f>
        <v>0</v>
      </c>
      <c r="U16" s="22">
        <f>E16*(1+G27/12)+T16*(1+G27/12)</f>
        <v>0</v>
      </c>
      <c r="V16" s="22">
        <f>F16*(1+G27/12)+U16*(1+G27/12)</f>
        <v>0</v>
      </c>
      <c r="W16" s="22">
        <f>G16*(1+G27/12)+V16*(1+G27/12)</f>
        <v>0</v>
      </c>
      <c r="X16" s="22">
        <f>H16*(1+G27/12)+W16*(1+G27/12)</f>
        <v>0</v>
      </c>
      <c r="Y16" s="22">
        <f>I16*(1+G27/12)+X16*(1+G27/12)</f>
        <v>0</v>
      </c>
      <c r="Z16" s="22">
        <f>J16*(1+G27/12)+Y16*(1+G27/12)</f>
        <v>0</v>
      </c>
      <c r="AA16" s="22">
        <f>K16*(1+G27/12)+Z16*(1+G27/12)</f>
        <v>0</v>
      </c>
      <c r="AB16" s="22">
        <f>L16*(1+G27/12)+AA16*(1+G27/12)</f>
        <v>0</v>
      </c>
      <c r="AC16" s="22">
        <f>M16*(1+G27/12)+AB16*(1+G27/12)</f>
        <v>0</v>
      </c>
      <c r="AD16" s="22">
        <f>N16*(1+G27/12)+AC16*(1+G27/12)</f>
        <v>0</v>
      </c>
      <c r="AE16" s="22">
        <f>(C16*(1+G27))+(D16*(1+G27*11/12))+(E16*(1+G27*10/12))+(F16*(1+G27*9/12))+(G16*(1+G27*8/12))+(H16*(1+G27*7/12))+(I16*(1+G27*6/12))+(J16*(1+G27*5/12))+(K16*(1+G27*4/12))+(L16*(1+G27*3/12))+(M16*(1+G27*2/12))+(N16*(1+G27*1/12))</f>
        <v>0</v>
      </c>
      <c r="AF16" s="51">
        <f t="shared" si="0"/>
        <v>0</v>
      </c>
    </row>
    <row r="17" spans="2:32" ht="14.25">
      <c r="B17" s="19">
        <v>2014</v>
      </c>
      <c r="C17" s="21"/>
      <c r="D17" s="21"/>
      <c r="E17" s="21"/>
      <c r="F17" s="21"/>
      <c r="G17" s="21"/>
      <c r="H17" s="21"/>
      <c r="I17" s="21"/>
      <c r="J17" s="21"/>
      <c r="K17" s="21"/>
      <c r="L17" s="21"/>
      <c r="M17" s="21"/>
      <c r="N17" s="21"/>
      <c r="O17" s="23">
        <f t="shared" si="1"/>
      </c>
      <c r="P17" s="23">
        <f t="shared" si="2"/>
      </c>
      <c r="Q17" s="23">
        <f t="shared" si="3"/>
      </c>
      <c r="R17" s="56"/>
      <c r="S17" s="22">
        <f>C17*(1+H27/12)</f>
        <v>0</v>
      </c>
      <c r="T17" s="22">
        <f>D17*(1+H27/12)+S17*(1+H27/12)</f>
        <v>0</v>
      </c>
      <c r="U17" s="22">
        <f>E17*(1+H27/12)+T17*(1+H27/12)</f>
        <v>0</v>
      </c>
      <c r="V17" s="22">
        <f>F17*(1+H27/12)+U17*(1+H27/12)</f>
        <v>0</v>
      </c>
      <c r="W17" s="22">
        <f>G17*(1+H27/12)+V17*(1+H27/12)</f>
        <v>0</v>
      </c>
      <c r="X17" s="22">
        <f>H17*(1+H27/12)+W17*(1+H27/12)</f>
        <v>0</v>
      </c>
      <c r="Y17" s="22">
        <f>I17*(1+H27/12)+X17*(1+H27/12)</f>
        <v>0</v>
      </c>
      <c r="Z17" s="22">
        <f>J17*(1+H27/12)+Y17*(1+H27/12)</f>
        <v>0</v>
      </c>
      <c r="AA17" s="22">
        <f>K17*(1+H27/12)+Z17*(1+H27/12)</f>
        <v>0</v>
      </c>
      <c r="AB17" s="22">
        <f>L17*(1+H27/12)+AA17*(1+H27/12)</f>
        <v>0</v>
      </c>
      <c r="AC17" s="22">
        <f>M17*(1+H27/12)+AB17*(1+H27/12)</f>
        <v>0</v>
      </c>
      <c r="AD17" s="22">
        <f>N17*(1+H27/12)+AC17*(1+H27/12)</f>
        <v>0</v>
      </c>
      <c r="AE17" s="22">
        <f>(C17*(1+H27))+(D17*(1+H27*11/12))+(E17*(1+H27*10/12))+(F17*(1+H27*9/12))+(G17*(1+H27*8/12))+(H17*(1+H27*7/12))+(I17*(1+H27*6/12))+(J17*(1+H27*5/12))+(K17*(1+H27*4/12))+(L17*(1+H27*3/12))+(M17*(1+H27*2/12))+(N17*(1+H27*1/12))</f>
        <v>0</v>
      </c>
      <c r="AF17" s="51">
        <f t="shared" si="0"/>
        <v>0</v>
      </c>
    </row>
    <row r="18" spans="2:32" ht="14.25">
      <c r="B18" s="19">
        <v>2015</v>
      </c>
      <c r="C18" s="21"/>
      <c r="D18" s="21"/>
      <c r="E18" s="21"/>
      <c r="F18" s="21"/>
      <c r="G18" s="21"/>
      <c r="H18" s="21"/>
      <c r="I18" s="21"/>
      <c r="J18" s="21"/>
      <c r="K18" s="21"/>
      <c r="L18" s="21"/>
      <c r="M18" s="21"/>
      <c r="N18" s="21"/>
      <c r="O18" s="23">
        <f t="shared" si="1"/>
      </c>
      <c r="P18" s="23">
        <f t="shared" si="2"/>
      </c>
      <c r="Q18" s="23">
        <f t="shared" si="3"/>
      </c>
      <c r="S18" s="22">
        <f>C18*(1+I27/12)</f>
        <v>0</v>
      </c>
      <c r="T18" s="22">
        <f>D18*(1+I27/12)+S18*(1+I27/12)</f>
        <v>0</v>
      </c>
      <c r="U18" s="22">
        <f>E18*(1+I27/12)+T18*(1+I27/12)</f>
        <v>0</v>
      </c>
      <c r="V18" s="22">
        <f>F18*(1+I27/12)+U18*(1+I27/12)</f>
        <v>0</v>
      </c>
      <c r="W18" s="22">
        <f>G18*(1+I27/12)+V18*(1+I27/12)</f>
        <v>0</v>
      </c>
      <c r="X18" s="22">
        <f>H18*(1+I27/12)+W18*(1+I27/12)</f>
        <v>0</v>
      </c>
      <c r="Y18" s="22">
        <f>I18*(1+I27/12)+X18*(1+I27/12)</f>
        <v>0</v>
      </c>
      <c r="Z18" s="22">
        <f>J18*(1+I27/12)+Y18*(1+I27/12)</f>
        <v>0</v>
      </c>
      <c r="AA18" s="22">
        <f>K18*(1+I27/12)+Z18*(1+I27/12)</f>
        <v>0</v>
      </c>
      <c r="AB18" s="22">
        <f>L18*(1+I27/12)+AA18*(1+I27/12)</f>
        <v>0</v>
      </c>
      <c r="AC18" s="22">
        <f>M18*(1+I27/12)+AB18*(1+I27/12)</f>
        <v>0</v>
      </c>
      <c r="AD18" s="22">
        <f>N18*(1+I27/12)+AC18*(1+I27/12)</f>
        <v>0</v>
      </c>
      <c r="AE18" s="22">
        <f>(C18*(1+I27))+(D18*(1+I27*11/12))+(E18*(1+I27*10/12))+(F18*(1+I27*9/12))+(G18*(1+I27*8/12))+(H18*(1+I27*7/12))+(I18*(1+I27*6/12))+(J18*(1+I27*5/12))+(K18*(1+I27*4/12))+(L18*(1+I27*3/12))+(M18*(1+I27*2/12))+(N18*(1+I27*1/12))</f>
        <v>0</v>
      </c>
      <c r="AF18" s="51">
        <f t="shared" si="0"/>
        <v>0</v>
      </c>
    </row>
    <row r="19" spans="2:32" ht="14.25">
      <c r="B19" s="19">
        <v>2016</v>
      </c>
      <c r="C19" s="21"/>
      <c r="D19" s="21"/>
      <c r="E19" s="21"/>
      <c r="F19" s="21"/>
      <c r="G19" s="21"/>
      <c r="H19" s="21"/>
      <c r="I19" s="21"/>
      <c r="J19" s="21"/>
      <c r="K19" s="21"/>
      <c r="L19" s="21"/>
      <c r="M19" s="21"/>
      <c r="N19" s="21"/>
      <c r="O19" s="23">
        <f t="shared" si="1"/>
      </c>
      <c r="P19" s="23">
        <f t="shared" si="2"/>
      </c>
      <c r="Q19" s="23">
        <f t="shared" si="3"/>
      </c>
      <c r="S19" s="22">
        <f>C19*(1+J27/12)</f>
        <v>0</v>
      </c>
      <c r="T19" s="22">
        <f>D19*(1+J27/12)+S19*(1+J27/12)</f>
        <v>0</v>
      </c>
      <c r="U19" s="22">
        <f>E19*(1+J27/12)+T19*(1+J27/12)</f>
        <v>0</v>
      </c>
      <c r="V19" s="22">
        <f>F19*(1+I27/12)+U19*(1+I27/12)</f>
        <v>0</v>
      </c>
      <c r="W19" s="22">
        <f>G19*(1+J27/12)+V19*(1+J27/12)</f>
        <v>0</v>
      </c>
      <c r="X19" s="22">
        <f>H19*(1+J27/12)+W19*(1+J27/12)</f>
        <v>0</v>
      </c>
      <c r="Y19" s="22">
        <f>I19*(1+J27/12)+X19*(1+J27/12)</f>
        <v>0</v>
      </c>
      <c r="Z19" s="22">
        <f>J19*(1+J27/12)+Y19*(1+J27/12)</f>
        <v>0</v>
      </c>
      <c r="AA19" s="22">
        <f>K19*(1+J27/12)+Z19*(1+J27/12)</f>
        <v>0</v>
      </c>
      <c r="AB19" s="22">
        <f>L19*(1+J27/12)+AA19*(1+J27/12)</f>
        <v>0</v>
      </c>
      <c r="AC19" s="22">
        <f>M19*(1+J27/12)+AB19*(1+J27/12)</f>
        <v>0</v>
      </c>
      <c r="AD19" s="22">
        <f>N19*(1+J27/12)+AC19*(1+J27/12)</f>
        <v>0</v>
      </c>
      <c r="AE19" s="22">
        <f>(C19*(1+J27))+(D19*(1+J27*11/12))+(E19*(1+J27*10/12))+(F19*(1+J27*9/12))+(G19*(1+J27*8/12))+(H19*(1+J27*7/12))+(I19*(1+J27*6/12))+(J19*(1+J27*5/12))+(K19*(1+J27*4/12))+(L19*(1+J27*3/12))+(M19*(1+J27*2/12))+(N19*(1+J27*1/12))</f>
        <v>0</v>
      </c>
      <c r="AF19" s="51">
        <f t="shared" si="0"/>
        <v>0</v>
      </c>
    </row>
    <row r="20" spans="2:32" ht="14.25">
      <c r="B20" s="19">
        <v>2017</v>
      </c>
      <c r="C20" s="21"/>
      <c r="D20" s="21"/>
      <c r="E20" s="21"/>
      <c r="F20" s="21"/>
      <c r="G20" s="21"/>
      <c r="H20" s="21"/>
      <c r="I20" s="21"/>
      <c r="J20" s="21"/>
      <c r="K20" s="21"/>
      <c r="L20" s="21"/>
      <c r="M20" s="21"/>
      <c r="N20" s="21"/>
      <c r="O20" s="23">
        <f t="shared" si="1"/>
      </c>
      <c r="P20" s="23">
        <f t="shared" si="2"/>
      </c>
      <c r="Q20" s="23">
        <f t="shared" si="3"/>
      </c>
      <c r="S20" s="22">
        <f>C20*(1+K27/12)</f>
        <v>0</v>
      </c>
      <c r="T20" s="22">
        <f>D20*(1+K27/12)+S20*(1+K27/12)</f>
        <v>0</v>
      </c>
      <c r="U20" s="22">
        <f>E20*(1+K27/12)+T20*(1+K27/12)</f>
        <v>0</v>
      </c>
      <c r="V20" s="22">
        <f>F20*(1+K27/12)+U20*(1+K27/12)</f>
        <v>0</v>
      </c>
      <c r="W20" s="22">
        <f>G20*(1+K27/12)+V20*(1+K27/12)</f>
        <v>0</v>
      </c>
      <c r="X20" s="22">
        <f>H20*(1+K27/12)+W20*(1+K27/12)</f>
        <v>0</v>
      </c>
      <c r="Y20" s="22">
        <f>I20*(1+K27/12)+X20*(1+K27/12)</f>
        <v>0</v>
      </c>
      <c r="Z20" s="22">
        <f>J20*(1+K27/12)+Y20*(1+K27/12)</f>
        <v>0</v>
      </c>
      <c r="AA20" s="22">
        <f>K20*(1+K27/12)+Z20*(1+K27/12)</f>
        <v>0</v>
      </c>
      <c r="AB20" s="22">
        <f>L20*(1+K27/12)+AA20*(1+K27/12)</f>
        <v>0</v>
      </c>
      <c r="AC20" s="22">
        <f>M20*(1+K27/12)+AB20*(1+K27/12)</f>
        <v>0</v>
      </c>
      <c r="AD20" s="22">
        <f>N20*(1+K27/12)+AC20*(1+K27/12)</f>
        <v>0</v>
      </c>
      <c r="AE20" s="22">
        <f>(C20*(1+K27))+(D20*(1+K27*11/12))+(E20*(1+K27*10/12))+(F20*(1+K27*9/12))+(G20*(1+K27*8/12))+(H20*(1+K27*7/12))+(I20*(1+K27*6/12))+(J20*(1+K27*5/12))+(K20*(1+K27*4/12))+(L20*(1+K27*3/12))+(M20*(1+K27*2/12))+(N20*(1+K27*1/12))</f>
        <v>0</v>
      </c>
      <c r="AF20" s="51">
        <f t="shared" si="0"/>
        <v>0</v>
      </c>
    </row>
    <row r="21" spans="2:32" ht="14.25">
      <c r="B21" s="19">
        <v>2018</v>
      </c>
      <c r="C21" s="21"/>
      <c r="D21" s="21"/>
      <c r="E21" s="21"/>
      <c r="F21" s="21"/>
      <c r="G21" s="21"/>
      <c r="H21" s="21"/>
      <c r="I21" s="21"/>
      <c r="J21" s="21"/>
      <c r="K21" s="21"/>
      <c r="L21" s="21"/>
      <c r="M21" s="21"/>
      <c r="N21" s="21"/>
      <c r="O21" s="23">
        <f t="shared" si="1"/>
      </c>
      <c r="P21" s="23">
        <f t="shared" si="2"/>
      </c>
      <c r="Q21" s="23">
        <f t="shared" si="3"/>
      </c>
      <c r="S21" s="22">
        <f>C21*(1+L27/12)</f>
        <v>0</v>
      </c>
      <c r="T21" s="22">
        <f>D21*(1+L27/12)+S21*(1+L27/12)</f>
        <v>0</v>
      </c>
      <c r="U21" s="22">
        <f>E21*(1+L27/12)+T21*(1+L27/12)</f>
        <v>0</v>
      </c>
      <c r="V21" s="22">
        <f>F21*(1+L27/12)+U21*(1+L27/12)</f>
        <v>0</v>
      </c>
      <c r="W21" s="22">
        <f>G21*(1+L27/12)+V21*(1+L27/12)</f>
        <v>0</v>
      </c>
      <c r="X21" s="22">
        <f>H21*(1+L27/12)+W21*(1+L27/12)</f>
        <v>0</v>
      </c>
      <c r="Y21" s="22">
        <f>I21*(1+L27/12)+X21*(1+L27/12)</f>
        <v>0</v>
      </c>
      <c r="Z21" s="22">
        <f>J21*(1+L27/12)+Y21*(1+L27/12)</f>
        <v>0</v>
      </c>
      <c r="AA21" s="22">
        <f>K21*(1+L27/12)+Z21*(1+L27/12)</f>
        <v>0</v>
      </c>
      <c r="AB21" s="22">
        <f>L21*(1+L27/12)+AA21*(1+L27/12)</f>
        <v>0</v>
      </c>
      <c r="AC21" s="22">
        <f>M21*(1+L27/12)+AB21*(1+L27/12)</f>
        <v>0</v>
      </c>
      <c r="AD21" s="22">
        <f>N21*(1+L27/12)+AC21*(1+L27/12)</f>
        <v>0</v>
      </c>
      <c r="AE21" s="22">
        <f>(C21*(1+L27))+(D21*(1+L27*11/12))+(E21*(1+L27*10/12))+(F21*(1+L27*9/12))+(G21*(1+L27*8/12))+(H21*(1+L27*7/12))+(I21*(1+L27*6/12))+(J21*(1+L27*5/12))+(K21*(1+L27*4/12))+(L21*(1+L27*3/12))+(M21*(1+L27*2/12))+(N21*(1+L27*1/12))</f>
        <v>0</v>
      </c>
      <c r="AF21" s="51">
        <f t="shared" si="0"/>
        <v>0</v>
      </c>
    </row>
    <row r="22" spans="2:32" ht="14.25">
      <c r="B22" s="19">
        <v>2019</v>
      </c>
      <c r="C22" s="21"/>
      <c r="D22" s="21"/>
      <c r="E22" s="21"/>
      <c r="F22" s="21"/>
      <c r="G22" s="21"/>
      <c r="H22" s="21"/>
      <c r="I22" s="21"/>
      <c r="J22" s="21"/>
      <c r="K22" s="21"/>
      <c r="L22" s="21"/>
      <c r="M22" s="21"/>
      <c r="N22" s="21"/>
      <c r="O22" s="23">
        <f t="shared" si="1"/>
      </c>
      <c r="P22" s="23">
        <f t="shared" si="2"/>
      </c>
      <c r="Q22" s="23">
        <f t="shared" si="3"/>
      </c>
      <c r="S22" s="22">
        <f>C22*(1+M27/12)</f>
        <v>0</v>
      </c>
      <c r="T22" s="22">
        <f>D22*(1+M27/12)+S22*(1+M27/12)</f>
        <v>0</v>
      </c>
      <c r="U22" s="22">
        <f>E22*(1+M27/12)+T22*(1+M27/12)</f>
        <v>0</v>
      </c>
      <c r="V22" s="22">
        <f>F22*(1+M27/12)+U22*(1+M27/12)</f>
        <v>0</v>
      </c>
      <c r="W22" s="22">
        <f>G22*(1+M27/12)+V22*(1+M27/12)</f>
        <v>0</v>
      </c>
      <c r="X22" s="22">
        <f>H22*(1+M27/12)+W22*(1+M27/12)</f>
        <v>0</v>
      </c>
      <c r="Y22" s="22">
        <f>I22*(1+M27/12)+X22*(1+M27/12)</f>
        <v>0</v>
      </c>
      <c r="Z22" s="22">
        <f>J22*(1+M27/12)+Y22*(1+M27/12)</f>
        <v>0</v>
      </c>
      <c r="AA22" s="22">
        <f>K22*(1+M27/12)+Z22*(1+M27/12)</f>
        <v>0</v>
      </c>
      <c r="AB22" s="22">
        <f>L22*(1+M27/12)+AA22*(1+M27/12)</f>
        <v>0</v>
      </c>
      <c r="AC22" s="22">
        <f>M22*(1+M27/12)+AB22*(1+M27/12)</f>
        <v>0</v>
      </c>
      <c r="AD22" s="22">
        <f>N22*(1+M27/12)+AC22*(1+M27/12)</f>
        <v>0</v>
      </c>
      <c r="AE22" s="22">
        <f>(C22*(1+M27))+(D22*(1+M27*11/12))+(E22*(1+M27*10/12))+(F22*(1+M27*9/12))+(G22*(1+M27*8/12))+(H22*(1+M27*7/12))+(I22*(1+M27*6/12))+(J22*(1+M27*5/12))+(K22*(1+M27*4/12))+(L22*(1+M27*3/12))+(M22*(1+M27*2/12))+(N22*(1+M27*1/12))</f>
        <v>0</v>
      </c>
      <c r="AF22" s="51">
        <f t="shared" si="0"/>
        <v>0</v>
      </c>
    </row>
    <row r="23" spans="2:32" ht="14.25">
      <c r="B23" s="19">
        <v>2020</v>
      </c>
      <c r="C23" s="21"/>
      <c r="D23" s="21"/>
      <c r="E23" s="21"/>
      <c r="F23" s="21"/>
      <c r="G23" s="21"/>
      <c r="H23" s="21"/>
      <c r="I23" s="21"/>
      <c r="J23" s="21"/>
      <c r="K23" s="21"/>
      <c r="L23" s="21"/>
      <c r="M23" s="21"/>
      <c r="N23" s="21"/>
      <c r="O23" s="23">
        <f t="shared" si="1"/>
      </c>
      <c r="P23" s="23">
        <f t="shared" si="2"/>
      </c>
      <c r="Q23" s="23">
        <f>IF(O23="","",#REF!(B23=$E$6,$I$39-P23-O22,IF(B23&lt;$E$6,O23-P23-O22,"")))</f>
      </c>
      <c r="S23" s="22">
        <f>C23*(1+N27/12)</f>
        <v>0</v>
      </c>
      <c r="T23" s="22">
        <f>D23*(1+N27/12)+S23*(1+N27/12)</f>
        <v>0</v>
      </c>
      <c r="U23" s="22">
        <f>E23*(1+N27/12)+T23*(1+Q27/12)</f>
        <v>0</v>
      </c>
      <c r="V23" s="22">
        <f>F23*(1+N27/12)+U23*(1+T27/12)</f>
        <v>0</v>
      </c>
      <c r="W23" s="22">
        <f>G23*(1+N27/12)+V23*(1+V27/12)</f>
        <v>0</v>
      </c>
      <c r="X23" s="22">
        <f>H23*(1+N27/12)+W23*(1+X27/12)</f>
        <v>0</v>
      </c>
      <c r="Y23" s="22">
        <f>I23*(1+N27/12)+X23*(1+Z27/12)</f>
        <v>0</v>
      </c>
      <c r="Z23" s="22">
        <f>J23*(1+N27/12)+Y23*(1+AB27/12)</f>
        <v>0</v>
      </c>
      <c r="AA23" s="22">
        <f>K23*(1+N27/12)+Z23*(1+AD27/12)</f>
        <v>0</v>
      </c>
      <c r="AB23" s="22">
        <f>L23*(1+N27/12)+AA23*(1+AF27/12)</f>
        <v>0</v>
      </c>
      <c r="AC23" s="22">
        <f>M23*(1+N27/12)+AB23*(1+AH27/12)</f>
        <v>0</v>
      </c>
      <c r="AD23" s="22">
        <f>N23*(1+N27/12)+AC23*(1+AJ27/12)</f>
        <v>0</v>
      </c>
      <c r="AE23" s="22">
        <f>(C23*(1+N27))+(D23*(1+N27*11/12))+(E23*(1+N27*10/12))+(F23*(1+N27*9/12))+(G23*(1+N27*8/12))+(H23*(1+N27*7/12))+(I23*(1+N27*6/12))+(J23*(1+N27*5/12))+(K23*(1+N27*4/12))+(L23*(1+N27*3/12))+(M23*(1+N27*2/12))+(N23*(1+N27*1/12))</f>
        <v>0</v>
      </c>
      <c r="AF23" s="51">
        <f t="shared" si="0"/>
        <v>0</v>
      </c>
    </row>
    <row r="24" spans="16:17" ht="12.75">
      <c r="P24" s="66"/>
      <c r="Q24" s="57"/>
    </row>
    <row r="25" ht="12.75" hidden="1"/>
    <row r="26" spans="2:16" ht="12.75" hidden="1">
      <c r="B26" s="24" t="s">
        <v>11</v>
      </c>
      <c r="C26" s="25">
        <v>2008</v>
      </c>
      <c r="D26" s="25">
        <v>2009</v>
      </c>
      <c r="E26" s="25">
        <v>2010</v>
      </c>
      <c r="F26" s="25">
        <v>2011</v>
      </c>
      <c r="G26" s="25">
        <v>2012</v>
      </c>
      <c r="H26" s="25">
        <v>2013</v>
      </c>
      <c r="I26" s="25">
        <v>2014</v>
      </c>
      <c r="J26" s="25">
        <v>2015</v>
      </c>
      <c r="K26" s="25">
        <v>2016</v>
      </c>
      <c r="L26" s="25">
        <v>2017</v>
      </c>
      <c r="M26" s="25">
        <v>2018</v>
      </c>
      <c r="N26" s="25">
        <v>2019</v>
      </c>
      <c r="O26" s="26"/>
      <c r="P26" s="26"/>
    </row>
    <row r="27" spans="2:16" ht="12.75" hidden="1">
      <c r="B27" s="27" t="s">
        <v>10</v>
      </c>
      <c r="C27" s="28">
        <f>+C7</f>
        <v>0</v>
      </c>
      <c r="D27" s="28">
        <f>+C7</f>
        <v>0</v>
      </c>
      <c r="E27" s="28">
        <f>+C7</f>
        <v>0</v>
      </c>
      <c r="F27" s="28">
        <f>+C7</f>
        <v>0</v>
      </c>
      <c r="G27" s="28">
        <f>+C7</f>
        <v>0</v>
      </c>
      <c r="H27" s="28">
        <f>+C7</f>
        <v>0</v>
      </c>
      <c r="I27" s="28">
        <f>+C7</f>
        <v>0</v>
      </c>
      <c r="J27" s="28">
        <f>+C7</f>
        <v>0</v>
      </c>
      <c r="K27" s="28">
        <f>+C7</f>
        <v>0</v>
      </c>
      <c r="L27" s="28">
        <f>+C7</f>
        <v>0</v>
      </c>
      <c r="M27" s="28">
        <f>+C7</f>
        <v>0</v>
      </c>
      <c r="N27" s="28">
        <f>+C7</f>
        <v>0</v>
      </c>
      <c r="O27" s="29"/>
      <c r="P27" s="29"/>
    </row>
    <row r="28" ht="12.75" hidden="1"/>
    <row r="29" ht="12.75" hidden="1"/>
    <row r="30" ht="12.75" hidden="1"/>
    <row r="31" spans="1:16" ht="23.25">
      <c r="A31" s="40"/>
      <c r="B31" s="30" t="s">
        <v>44</v>
      </c>
      <c r="C31" s="31" t="s">
        <v>34</v>
      </c>
      <c r="D31" s="31">
        <f>+C6</f>
        <v>0</v>
      </c>
      <c r="E31" s="32" t="s">
        <v>35</v>
      </c>
      <c r="F31" s="32">
        <f>+E6</f>
        <v>0</v>
      </c>
      <c r="G31" s="32" t="s">
        <v>36</v>
      </c>
      <c r="H31" s="85" t="e">
        <f>+G39+H39</f>
        <v>#N/A</v>
      </c>
      <c r="I31" s="86"/>
      <c r="J31" s="87"/>
      <c r="L31" s="63"/>
      <c r="M31" s="72" t="s">
        <v>25</v>
      </c>
      <c r="N31" s="72"/>
      <c r="O31" s="72"/>
      <c r="P31" s="72"/>
    </row>
    <row r="32" spans="1:25" ht="18">
      <c r="A32" s="40"/>
      <c r="B32" s="41"/>
      <c r="C32" s="42"/>
      <c r="D32" s="42"/>
      <c r="E32" s="42"/>
      <c r="F32" s="43"/>
      <c r="G32" s="43"/>
      <c r="J32" s="34"/>
      <c r="K32" s="43"/>
      <c r="L32" s="34"/>
      <c r="M32" s="44"/>
      <c r="O32" s="45"/>
      <c r="W32" s="35"/>
      <c r="Y32" s="49"/>
    </row>
    <row r="33" spans="2:28" ht="18">
      <c r="B33" s="59" t="e">
        <f>IF(H31&lt;C5,"Mark did not save enough to meet her savings goal.","Congratulations! Mark saved enough to meet her savings goal.")</f>
        <v>#N/A</v>
      </c>
      <c r="O33" s="37"/>
      <c r="P33" s="37"/>
      <c r="Q33" s="37"/>
      <c r="R33" s="37"/>
      <c r="S33" s="37"/>
      <c r="T33" s="37"/>
      <c r="Z33" s="37"/>
      <c r="AA33" s="37"/>
      <c r="AB33" s="37"/>
    </row>
    <row r="34" spans="2:28" ht="16.5" customHeight="1">
      <c r="B34" s="36"/>
      <c r="O34" s="37"/>
      <c r="P34" s="37"/>
      <c r="Q34" s="37"/>
      <c r="R34" s="37"/>
      <c r="S34" s="37"/>
      <c r="T34" s="37"/>
      <c r="X34" s="50"/>
      <c r="Z34" s="37"/>
      <c r="AA34" s="37"/>
      <c r="AB34" s="37"/>
    </row>
    <row r="35" spans="1:25" ht="18">
      <c r="A35" s="40"/>
      <c r="B35" s="41"/>
      <c r="C35" s="42"/>
      <c r="D35" s="42"/>
      <c r="E35" s="42"/>
      <c r="F35" s="74" t="s">
        <v>61</v>
      </c>
      <c r="G35" s="75"/>
      <c r="H35" s="75"/>
      <c r="I35" s="76">
        <f>SUM(C12:N23)</f>
        <v>0</v>
      </c>
      <c r="J35" s="77"/>
      <c r="O35" s="43"/>
      <c r="P35" s="43"/>
      <c r="W35" s="35"/>
      <c r="X35" s="49"/>
      <c r="Y35" s="43"/>
    </row>
    <row r="36" spans="1:24" ht="18">
      <c r="A36" s="40"/>
      <c r="B36" s="41"/>
      <c r="C36" s="42"/>
      <c r="D36" s="42"/>
      <c r="E36" s="42"/>
      <c r="F36" s="74" t="s">
        <v>62</v>
      </c>
      <c r="G36" s="75" t="s">
        <v>62</v>
      </c>
      <c r="H36" s="75"/>
      <c r="I36" s="76" t="e">
        <f>H31-I35</f>
        <v>#N/A</v>
      </c>
      <c r="J36" s="78"/>
      <c r="O36" s="37"/>
      <c r="P36" s="45"/>
      <c r="W36" s="35"/>
      <c r="X36" s="1"/>
    </row>
    <row r="37" spans="15:28" ht="14.25" customHeight="1">
      <c r="O37" s="37"/>
      <c r="P37" s="37"/>
      <c r="Q37" s="37"/>
      <c r="R37" s="37"/>
      <c r="S37" s="37"/>
      <c r="T37" s="37"/>
      <c r="W37" s="37"/>
      <c r="X37" s="37"/>
      <c r="Y37" s="37"/>
      <c r="Z37" s="37"/>
      <c r="AA37" s="37"/>
      <c r="AB37" s="37"/>
    </row>
    <row r="38" ht="12.75" hidden="1"/>
    <row r="39" spans="2:9" ht="12.75" customHeight="1" hidden="1">
      <c r="B39" s="2" t="s">
        <v>12</v>
      </c>
      <c r="C39" s="2">
        <v>1</v>
      </c>
      <c r="D39" s="2">
        <f>IF(D31=B39,1,IF(D31=B40,2,IF(D31=B41,3,IF(D31=B42,4,IF(D31=B43,5,IF(D31=B44,6,IF(D31=B45,7,IF(D31=B46,8,D40))))))))</f>
        <v>0</v>
      </c>
      <c r="G39" s="33" t="e">
        <f>VLOOKUP(F31-1,B12:AF23,31)*(1+C7*D39/12)</f>
        <v>#N/A</v>
      </c>
      <c r="H39" s="33" t="e">
        <f>VLOOKUP(F31,B12:AE23,17+D39)</f>
        <v>#N/A</v>
      </c>
      <c r="I39" s="34" t="e">
        <f>G39+H39</f>
        <v>#N/A</v>
      </c>
    </row>
    <row r="40" spans="2:4" ht="12.75" customHeight="1" hidden="1">
      <c r="B40" s="2" t="s">
        <v>13</v>
      </c>
      <c r="C40" s="2">
        <v>2</v>
      </c>
      <c r="D40" s="2">
        <f>IF(D31=B47,9,IF(D31=B48,10,IF(D31=B49,11,IF(D31=B50,12,0))))</f>
        <v>0</v>
      </c>
    </row>
    <row r="41" spans="2:4" ht="12.75" customHeight="1" hidden="1">
      <c r="B41" s="2" t="s">
        <v>14</v>
      </c>
      <c r="C41" s="2">
        <v>3</v>
      </c>
      <c r="D41" s="38" t="e">
        <f>HLOOKUP(F31,C26:N27,2)</f>
        <v>#N/A</v>
      </c>
    </row>
    <row r="42" spans="2:3" ht="12.75" customHeight="1" hidden="1">
      <c r="B42" s="2" t="s">
        <v>15</v>
      </c>
      <c r="C42" s="2">
        <v>4</v>
      </c>
    </row>
    <row r="43" spans="2:3" ht="12.75" customHeight="1" hidden="1">
      <c r="B43" s="2" t="s">
        <v>16</v>
      </c>
      <c r="C43" s="2">
        <v>5</v>
      </c>
    </row>
    <row r="44" spans="2:3" ht="12.75" customHeight="1" hidden="1">
      <c r="B44" s="2" t="s">
        <v>8</v>
      </c>
      <c r="C44" s="2">
        <v>6</v>
      </c>
    </row>
    <row r="45" spans="2:3" ht="12.75" customHeight="1" hidden="1">
      <c r="B45" s="2" t="s">
        <v>17</v>
      </c>
      <c r="C45" s="2">
        <v>7</v>
      </c>
    </row>
    <row r="46" spans="2:3" ht="12.75" customHeight="1" hidden="1">
      <c r="B46" s="2" t="s">
        <v>18</v>
      </c>
      <c r="C46" s="2">
        <v>8</v>
      </c>
    </row>
    <row r="47" spans="2:3" ht="12.75" customHeight="1" hidden="1">
      <c r="B47" s="2" t="s">
        <v>19</v>
      </c>
      <c r="C47" s="2">
        <v>9</v>
      </c>
    </row>
    <row r="48" spans="2:3" ht="12.75" customHeight="1" hidden="1">
      <c r="B48" s="2" t="s">
        <v>20</v>
      </c>
      <c r="C48" s="2">
        <v>10</v>
      </c>
    </row>
    <row r="49" spans="2:3" ht="12.75" customHeight="1" hidden="1">
      <c r="B49" s="2" t="s">
        <v>21</v>
      </c>
      <c r="C49" s="2">
        <v>11</v>
      </c>
    </row>
    <row r="50" spans="2:3" ht="12.75" customHeight="1" hidden="1">
      <c r="B50" s="2" t="s">
        <v>22</v>
      </c>
      <c r="C50" s="2">
        <v>12</v>
      </c>
    </row>
    <row r="51" ht="12.75" customHeight="1" hidden="1"/>
    <row r="52" spans="19:27" ht="12.75" customHeight="1" hidden="1">
      <c r="S52" s="39" t="s">
        <v>38</v>
      </c>
      <c r="AA52" s="62" t="s">
        <v>3</v>
      </c>
    </row>
    <row r="53" spans="19:27" ht="12.75" customHeight="1" hidden="1">
      <c r="S53" s="38">
        <v>0.0382</v>
      </c>
      <c r="U53" s="2" t="s">
        <v>48</v>
      </c>
      <c r="AA53" s="62" t="s">
        <v>39</v>
      </c>
    </row>
    <row r="54" spans="19:27" ht="12.75" customHeight="1" hidden="1">
      <c r="S54" s="38">
        <v>0.044</v>
      </c>
      <c r="U54" s="2" t="s">
        <v>40</v>
      </c>
      <c r="AA54" s="62" t="s">
        <v>41</v>
      </c>
    </row>
    <row r="55" spans="19:27" ht="12.75" customHeight="1" hidden="1">
      <c r="S55" s="38">
        <v>0.0553</v>
      </c>
      <c r="U55" s="2" t="s">
        <v>42</v>
      </c>
      <c r="AA55" s="62" t="s">
        <v>52</v>
      </c>
    </row>
    <row r="56" spans="19:27" ht="12.75" customHeight="1" hidden="1">
      <c r="S56" s="38">
        <v>0.0665</v>
      </c>
      <c r="U56" s="2" t="s">
        <v>37</v>
      </c>
      <c r="AA56" s="62" t="s">
        <v>43</v>
      </c>
    </row>
    <row r="57" ht="5.25" customHeight="1"/>
    <row r="58" ht="5.25" customHeight="1"/>
    <row r="59" ht="5.25" customHeight="1"/>
    <row r="60" ht="5.25" customHeight="1"/>
    <row r="61" ht="5.25" customHeight="1"/>
    <row r="62" ht="5.25" customHeight="1"/>
    <row r="63" ht="5.25" customHeight="1"/>
    <row r="64" ht="5.25" customHeight="1"/>
    <row r="65" ht="5.25" customHeight="1"/>
    <row r="66" ht="5.25" customHeight="1"/>
    <row r="67" ht="5.25" customHeight="1"/>
    <row r="68" ht="5.25" customHeight="1"/>
    <row r="69" ht="5.25" customHeight="1"/>
    <row r="70" ht="5.25" customHeight="1"/>
    <row r="71" ht="5.25" customHeight="1"/>
    <row r="72" ht="5.25" customHeight="1"/>
    <row r="73" ht="5.25" customHeight="1"/>
    <row r="74" ht="5.25" customHeight="1"/>
    <row r="75" ht="5.25" customHeight="1"/>
    <row r="76" ht="5.25" customHeight="1"/>
  </sheetData>
  <sheetProtection sheet="1" objects="1" scenarios="1"/>
  <protectedRanges>
    <protectedRange sqref="C4:E7" name="Range1_1_1"/>
    <protectedRange sqref="C12:N23 S12:AC23" name="Range2_1_1"/>
  </protectedRanges>
  <mergeCells count="10">
    <mergeCell ref="C4:E4"/>
    <mergeCell ref="C5:E5"/>
    <mergeCell ref="C7:E7"/>
    <mergeCell ref="C6:D6"/>
    <mergeCell ref="F36:H36"/>
    <mergeCell ref="I36:J36"/>
    <mergeCell ref="M31:P31"/>
    <mergeCell ref="H31:J31"/>
    <mergeCell ref="F35:H35"/>
    <mergeCell ref="I35:J35"/>
  </mergeCells>
  <dataValidations count="4">
    <dataValidation type="list" showInputMessage="1" showErrorMessage="1" sqref="E6">
      <formula1>$B$12:$B$23</formula1>
    </dataValidation>
    <dataValidation type="list" showInputMessage="1" showErrorMessage="1" sqref="C7">
      <formula1>$S$53:$S$56</formula1>
    </dataValidation>
    <dataValidation type="list" showInputMessage="1" showErrorMessage="1" sqref="C4">
      <formula1>$AA$52:$AA$56</formula1>
    </dataValidation>
    <dataValidation type="list" showInputMessage="1" showErrorMessage="1" sqref="C6">
      <formula1>$B$39:$B$50</formula1>
    </dataValidation>
  </dataValidations>
  <hyperlinks>
    <hyperlink ref="M31" location="'Example 3'!A1" display="Click Here to Continue"/>
    <hyperlink ref="M31:P31" location="'Example 3 Anna'!A1" display="Click Here to Continue"/>
  </hyperlinks>
  <printOptions/>
  <pageMargins left="0.75" right="0.75" top="1" bottom="1" header="0.5" footer="0.5"/>
  <pageSetup horizontalDpi="600" verticalDpi="600" orientation="landscape" scale="70" r:id="rId4"/>
  <drawing r:id="rId3"/>
  <legacyDrawing r:id="rId2"/>
</worksheet>
</file>

<file path=xl/worksheets/sheet5.xml><?xml version="1.0" encoding="utf-8"?>
<worksheet xmlns="http://schemas.openxmlformats.org/spreadsheetml/2006/main" xmlns:r="http://schemas.openxmlformats.org/officeDocument/2006/relationships">
  <dimension ref="A1:AF56"/>
  <sheetViews>
    <sheetView zoomScale="88" zoomScaleNormal="88" zoomScalePageLayoutView="0" workbookViewId="0" topLeftCell="A1">
      <selection activeCell="A2" sqref="A2"/>
    </sheetView>
  </sheetViews>
  <sheetFormatPr defaultColWidth="9.140625" defaultRowHeight="12.75"/>
  <cols>
    <col min="1" max="1" width="6.421875" style="2" customWidth="1"/>
    <col min="2" max="2" width="18.8515625" style="2" customWidth="1"/>
    <col min="3" max="3" width="9.28125" style="2" customWidth="1"/>
    <col min="4" max="4" width="9.140625" style="2" customWidth="1"/>
    <col min="5" max="5" width="9.28125" style="2" customWidth="1"/>
    <col min="6" max="6" width="9.140625" style="2" customWidth="1"/>
    <col min="7" max="7" width="8.8515625" style="2" customWidth="1"/>
    <col min="8" max="8" width="9.140625" style="2" customWidth="1"/>
    <col min="9" max="9" width="9.7109375" style="2" customWidth="1"/>
    <col min="10" max="10" width="9.140625" style="2" customWidth="1"/>
    <col min="11" max="11" width="13.421875" style="2" customWidth="1"/>
    <col min="12" max="12" width="10.28125" style="2" customWidth="1"/>
    <col min="13" max="13" width="11.57421875" style="2" customWidth="1"/>
    <col min="14" max="14" width="11.00390625" style="2" customWidth="1"/>
    <col min="15" max="16" width="10.7109375" style="2" customWidth="1"/>
    <col min="17" max="17" width="9.7109375" style="2" bestFit="1" customWidth="1"/>
    <col min="18" max="18" width="9.140625" style="2" hidden="1" customWidth="1"/>
    <col min="19" max="19" width="9.28125" style="2" hidden="1" customWidth="1"/>
    <col min="20" max="20" width="9.140625" style="2" hidden="1" customWidth="1"/>
    <col min="21" max="21" width="11.00390625" style="2" hidden="1" customWidth="1"/>
    <col min="22" max="22" width="9.140625" style="2" hidden="1" customWidth="1"/>
    <col min="23" max="23" width="10.421875" style="2" hidden="1" customWidth="1"/>
    <col min="24" max="24" width="11.00390625" style="2" hidden="1" customWidth="1"/>
    <col min="25" max="25" width="12.28125" style="2" hidden="1" customWidth="1"/>
    <col min="26" max="26" width="11.00390625" style="2" hidden="1" customWidth="1"/>
    <col min="27" max="27" width="12.57421875" style="2" hidden="1" customWidth="1"/>
    <col min="28" max="29" width="11.28125" style="2" hidden="1" customWidth="1"/>
    <col min="30" max="30" width="12.28125" style="2" hidden="1" customWidth="1"/>
    <col min="31" max="31" width="11.00390625" style="2" hidden="1" customWidth="1"/>
    <col min="32" max="32" width="10.7109375" style="2" hidden="1" customWidth="1"/>
    <col min="33" max="33" width="0" style="2" hidden="1" customWidth="1"/>
    <col min="34" max="44" width="9.140625" style="2" customWidth="1"/>
    <col min="45" max="45" width="12.28125" style="2" bestFit="1" customWidth="1"/>
    <col min="46" max="16384" width="9.140625" style="2" customWidth="1"/>
  </cols>
  <sheetData>
    <row r="1" ht="27">
      <c r="A1" s="54" t="s">
        <v>65</v>
      </c>
    </row>
    <row r="2" ht="12.75"/>
    <row r="3" ht="12.75"/>
    <row r="4" spans="1:30" ht="18">
      <c r="A4" s="3" t="s">
        <v>1</v>
      </c>
      <c r="B4" s="61" t="s">
        <v>2</v>
      </c>
      <c r="C4" s="79"/>
      <c r="D4" s="80"/>
      <c r="E4" s="80"/>
      <c r="F4" s="13"/>
      <c r="G4" s="13"/>
      <c r="H4" s="13"/>
      <c r="I4" s="13"/>
      <c r="J4" s="13"/>
      <c r="K4" s="13"/>
      <c r="L4" s="13"/>
      <c r="M4" s="13"/>
      <c r="N4" s="13"/>
      <c r="O4" s="13"/>
      <c r="P4" s="13"/>
      <c r="Q4" s="13"/>
      <c r="R4" s="13"/>
      <c r="S4" s="13"/>
      <c r="T4" s="13"/>
      <c r="U4" s="13"/>
      <c r="V4" s="13"/>
      <c r="W4" s="13"/>
      <c r="X4" s="13"/>
      <c r="Y4" s="13"/>
      <c r="Z4" s="13"/>
      <c r="AA4" s="13"/>
      <c r="AB4" s="13"/>
      <c r="AC4" s="13"/>
      <c r="AD4" s="13"/>
    </row>
    <row r="5" spans="1:30" ht="18">
      <c r="A5" s="3" t="s">
        <v>1</v>
      </c>
      <c r="B5" s="61" t="s">
        <v>5</v>
      </c>
      <c r="C5" s="81"/>
      <c r="D5" s="82"/>
      <c r="E5" s="82"/>
      <c r="F5" s="13"/>
      <c r="G5" s="13"/>
      <c r="H5" s="13"/>
      <c r="I5" s="13"/>
      <c r="J5" s="13"/>
      <c r="K5" s="13"/>
      <c r="L5" s="13"/>
      <c r="M5" s="13"/>
      <c r="N5" s="13"/>
      <c r="O5" s="13"/>
      <c r="P5" s="13"/>
      <c r="Q5" s="13"/>
      <c r="R5" s="13"/>
      <c r="S5" s="13"/>
      <c r="T5" s="13"/>
      <c r="U5" s="13"/>
      <c r="V5" s="13"/>
      <c r="W5" s="13"/>
      <c r="X5" s="13"/>
      <c r="Y5" s="13"/>
      <c r="Z5" s="13"/>
      <c r="AA5" s="13"/>
      <c r="AB5" s="13"/>
      <c r="AC5" s="13"/>
      <c r="AD5" s="13"/>
    </row>
    <row r="6" spans="1:30" ht="18">
      <c r="A6" s="3" t="s">
        <v>1</v>
      </c>
      <c r="B6" s="61" t="s">
        <v>7</v>
      </c>
      <c r="C6" s="88"/>
      <c r="D6" s="89"/>
      <c r="E6" s="60"/>
      <c r="F6" s="13"/>
      <c r="G6" s="13"/>
      <c r="H6" s="13"/>
      <c r="I6" s="13"/>
      <c r="J6" s="13"/>
      <c r="K6" s="13"/>
      <c r="L6" s="13"/>
      <c r="M6" s="13"/>
      <c r="N6" s="13"/>
      <c r="O6" s="13"/>
      <c r="P6" s="13"/>
      <c r="Q6" s="13"/>
      <c r="R6" s="13"/>
      <c r="S6" s="13"/>
      <c r="T6" s="13"/>
      <c r="U6" s="13"/>
      <c r="V6" s="13"/>
      <c r="W6" s="13"/>
      <c r="X6" s="13"/>
      <c r="Y6" s="13"/>
      <c r="Z6" s="13"/>
      <c r="AA6" s="13"/>
      <c r="AB6" s="13"/>
      <c r="AC6" s="13"/>
      <c r="AD6" s="13"/>
    </row>
    <row r="7" spans="1:30" ht="18">
      <c r="A7" s="3" t="s">
        <v>1</v>
      </c>
      <c r="B7" s="61" t="s">
        <v>10</v>
      </c>
      <c r="C7" s="83"/>
      <c r="D7" s="84"/>
      <c r="E7" s="84"/>
      <c r="F7" s="13"/>
      <c r="G7" s="13"/>
      <c r="H7" s="13"/>
      <c r="I7" s="13"/>
      <c r="J7" s="13"/>
      <c r="K7" s="13"/>
      <c r="L7" s="13"/>
      <c r="M7" s="13"/>
      <c r="N7" s="13"/>
      <c r="O7" s="13"/>
      <c r="P7" s="13"/>
      <c r="Q7" s="13"/>
      <c r="R7" s="13"/>
      <c r="S7" s="13"/>
      <c r="T7" s="13"/>
      <c r="U7" s="13"/>
      <c r="V7" s="13"/>
      <c r="W7" s="13"/>
      <c r="X7" s="13"/>
      <c r="Y7" s="13"/>
      <c r="Z7" s="13"/>
      <c r="AA7" s="13"/>
      <c r="AB7" s="13"/>
      <c r="AC7" s="13"/>
      <c r="AD7" s="13"/>
    </row>
    <row r="8" ht="12.75"/>
    <row r="9" spans="15:31" ht="14.25">
      <c r="O9" s="15" t="s">
        <v>11</v>
      </c>
      <c r="P9" s="15" t="s">
        <v>59</v>
      </c>
      <c r="Q9" s="15" t="s">
        <v>59</v>
      </c>
      <c r="R9" s="55"/>
      <c r="AE9" s="14" t="s">
        <v>27</v>
      </c>
    </row>
    <row r="10" spans="2:32" ht="15">
      <c r="B10" s="16" t="s">
        <v>28</v>
      </c>
      <c r="O10" s="18" t="s">
        <v>30</v>
      </c>
      <c r="P10" s="18" t="s">
        <v>11</v>
      </c>
      <c r="Q10" s="18" t="s">
        <v>11</v>
      </c>
      <c r="AE10" s="17" t="s">
        <v>29</v>
      </c>
      <c r="AF10" s="52"/>
    </row>
    <row r="11" spans="1:31" ht="16.5">
      <c r="A11" s="3" t="s">
        <v>1</v>
      </c>
      <c r="B11" s="19" t="s">
        <v>11</v>
      </c>
      <c r="C11" s="19" t="s">
        <v>12</v>
      </c>
      <c r="D11" s="19" t="s">
        <v>13</v>
      </c>
      <c r="E11" s="19" t="s">
        <v>14</v>
      </c>
      <c r="F11" s="19" t="s">
        <v>15</v>
      </c>
      <c r="G11" s="19" t="s">
        <v>16</v>
      </c>
      <c r="H11" s="19" t="s">
        <v>8</v>
      </c>
      <c r="I11" s="19" t="s">
        <v>17</v>
      </c>
      <c r="J11" s="19" t="s">
        <v>18</v>
      </c>
      <c r="K11" s="19" t="s">
        <v>19</v>
      </c>
      <c r="L11" s="19" t="s">
        <v>20</v>
      </c>
      <c r="M11" s="19" t="s">
        <v>21</v>
      </c>
      <c r="N11" s="19" t="s">
        <v>22</v>
      </c>
      <c r="O11" s="20" t="s">
        <v>32</v>
      </c>
      <c r="P11" s="20" t="s">
        <v>31</v>
      </c>
      <c r="Q11" s="20" t="s">
        <v>60</v>
      </c>
      <c r="S11" s="2">
        <v>1</v>
      </c>
      <c r="T11" s="2">
        <v>2</v>
      </c>
      <c r="U11" s="2">
        <v>3</v>
      </c>
      <c r="V11" s="2">
        <v>4</v>
      </c>
      <c r="W11" s="2">
        <v>5</v>
      </c>
      <c r="X11" s="2">
        <v>6</v>
      </c>
      <c r="Y11" s="2">
        <v>7</v>
      </c>
      <c r="Z11" s="2">
        <v>8</v>
      </c>
      <c r="AA11" s="2">
        <v>9</v>
      </c>
      <c r="AB11" s="2">
        <v>10</v>
      </c>
      <c r="AC11" s="2">
        <v>11</v>
      </c>
      <c r="AD11" s="2">
        <v>12</v>
      </c>
      <c r="AE11" s="20" t="s">
        <v>31</v>
      </c>
    </row>
    <row r="12" spans="2:32" ht="14.25">
      <c r="B12" s="19">
        <v>2009</v>
      </c>
      <c r="C12" s="21"/>
      <c r="D12" s="21"/>
      <c r="E12" s="21"/>
      <c r="F12" s="21"/>
      <c r="G12" s="21"/>
      <c r="H12" s="21"/>
      <c r="I12" s="21"/>
      <c r="J12" s="21"/>
      <c r="K12" s="21"/>
      <c r="L12" s="21"/>
      <c r="M12" s="21"/>
      <c r="N12" s="21"/>
      <c r="O12" s="23">
        <f>IF(B12&lt;E6,AE12,"")</f>
      </c>
      <c r="P12" s="23">
        <f>IF(SUM(C12:N12)=0,"",SUM(C12:N12))</f>
      </c>
      <c r="Q12" s="23">
        <f>IF(O12=0,"",IF(B12=$E$6,$I$39-P12,IF(B12&lt;$E$6,O12-P12,"")))</f>
      </c>
      <c r="R12" s="56"/>
      <c r="S12" s="22">
        <f>C12*(1+C27/12)</f>
        <v>0</v>
      </c>
      <c r="T12" s="22">
        <f>D12*(1+C27/12)+S12*(1+C27/12)</f>
        <v>0</v>
      </c>
      <c r="U12" s="22">
        <f>E12*(1+C27/12)+T12*(1+C27/12)</f>
        <v>0</v>
      </c>
      <c r="V12" s="22">
        <f>F12*(1+C27/12)+U12*(1+C27/12)</f>
        <v>0</v>
      </c>
      <c r="W12" s="22">
        <f>G12*(1+C27/12)+V12*(1+C27/12)</f>
        <v>0</v>
      </c>
      <c r="X12" s="22">
        <f>H12*(1+C27/12)+W12*(1+C27/12)</f>
        <v>0</v>
      </c>
      <c r="Y12" s="22">
        <f>I12*(1+C27/12)+X12*(1+C27/12)</f>
        <v>0</v>
      </c>
      <c r="Z12" s="22">
        <f>J12*(1+C27/12)+Y12*(1+C27/12)</f>
        <v>0</v>
      </c>
      <c r="AA12" s="22">
        <f>K12*(1+C27/12)+Z12*(1+C27/12)</f>
        <v>0</v>
      </c>
      <c r="AB12" s="22">
        <f>L12*(1+C27/12)+AA12*(1+C27/12)</f>
        <v>0</v>
      </c>
      <c r="AC12" s="22">
        <f>M12*(1+C27/12)+AB12*(1+C27/12)</f>
        <v>0</v>
      </c>
      <c r="AD12" s="22">
        <f>N12*(1+C27/12)+AC12*(1+C27/12)</f>
        <v>0</v>
      </c>
      <c r="AE12" s="22">
        <f>(C12*(1+C27))+(D12*(1+C27*11/12))+(E12*(1+C27*10/12))+(F12*(1+C27*9/12))+(G12*(1+C27*8/12))+(H12*(1+C27*7/12))+(I12*(1+C27*6/12))+(J12*(1+C27*5/12))+(K12*(1+C27*4/12))+(L12*(1+C27*3/12))+(M12*(1+C27*2/12))+(N12*(1+C27*1/12))</f>
        <v>0</v>
      </c>
      <c r="AF12" s="51">
        <f aca="true" t="shared" si="0" ref="AF12:AF23">AF11*(1+$C$7)+AE12</f>
        <v>0</v>
      </c>
    </row>
    <row r="13" spans="2:32" ht="14.25">
      <c r="B13" s="19">
        <v>2010</v>
      </c>
      <c r="C13" s="21"/>
      <c r="D13" s="21"/>
      <c r="E13" s="21"/>
      <c r="F13" s="21"/>
      <c r="G13" s="21"/>
      <c r="H13" s="21"/>
      <c r="I13" s="21"/>
      <c r="J13" s="21"/>
      <c r="K13" s="21"/>
      <c r="L13" s="21"/>
      <c r="M13" s="21"/>
      <c r="N13" s="21"/>
      <c r="O13" s="23">
        <f aca="true" t="shared" si="1" ref="O13:O23">IF(B13&lt;$E$6,AF13,"")</f>
      </c>
      <c r="P13" s="23">
        <f aca="true" t="shared" si="2" ref="P13:P23">IF(SUM(C13:N13)=0,"",SUM(C13:N13))</f>
      </c>
      <c r="Q13" s="23">
        <f>IF(O13=0,"",IF(B13=$E$6,$I$39-P13-O12,IF(B13&lt;$E$6,O13-P13-O12,"")))</f>
      </c>
      <c r="R13" s="56"/>
      <c r="S13" s="22">
        <f>C13*(1+D27/12)</f>
        <v>0</v>
      </c>
      <c r="T13" s="22">
        <f>D13*(1+D27/12)+S13*(1+D27/12)</f>
        <v>0</v>
      </c>
      <c r="U13" s="22">
        <f>E13*(1+D27/12)+T13*(1+D27/12)</f>
        <v>0</v>
      </c>
      <c r="V13" s="22">
        <f>F13*(1+D27/12)+U13*(1+D27/12)</f>
        <v>0</v>
      </c>
      <c r="W13" s="22">
        <f>G13*(1+D27/12)+V13*(1+D27/12)</f>
        <v>0</v>
      </c>
      <c r="X13" s="22">
        <f>H13*(1+D27/12)+W13*(1+D27/12)</f>
        <v>0</v>
      </c>
      <c r="Y13" s="22">
        <f>I13*(1+D27/12)+X13*(1+D27/12)</f>
        <v>0</v>
      </c>
      <c r="Z13" s="22">
        <f>J13*(1+D27/12)+Y13*(1+D27/12)</f>
        <v>0</v>
      </c>
      <c r="AA13" s="22">
        <f>K13*(1+D27/12)+Z13*(1+D27/12)</f>
        <v>0</v>
      </c>
      <c r="AB13" s="22">
        <f>L13*(1+D27/12)+AA13*(1+D27/12)</f>
        <v>0</v>
      </c>
      <c r="AC13" s="22">
        <f>M13*(1+D27/12)+AB13*(1+D27/12)</f>
        <v>0</v>
      </c>
      <c r="AD13" s="22">
        <f>N13*(1+D27/12)+AC13*(1+D27/12)</f>
        <v>0</v>
      </c>
      <c r="AE13" s="22">
        <f>(C13*(1+D27))+(D13*(1+D27*11/12))+(E13*(1+D27*10/12))+(F13*(1+D27*9/12))+(G13*(1+D27*8/12))+(H13*(1+D27*7/12))+(I13*(1+D27*6/12))+(J13*(1+D27*5/12))+(K13*(1+D27*4/12))+(L13*(1+D27*3/12))+(M13*(1+D27*2/12))+(N13*(1+D27*1/12))</f>
        <v>0</v>
      </c>
      <c r="AF13" s="51">
        <f>AF12*(1+$C$7)+AE13</f>
        <v>0</v>
      </c>
    </row>
    <row r="14" spans="2:32" ht="14.25">
      <c r="B14" s="19">
        <v>2011</v>
      </c>
      <c r="C14" s="21"/>
      <c r="D14" s="21"/>
      <c r="E14" s="21"/>
      <c r="F14" s="21"/>
      <c r="G14" s="21"/>
      <c r="H14" s="21"/>
      <c r="I14" s="21"/>
      <c r="J14" s="21"/>
      <c r="K14" s="21"/>
      <c r="L14" s="21"/>
      <c r="M14" s="21"/>
      <c r="N14" s="21"/>
      <c r="O14" s="23">
        <f t="shared" si="1"/>
      </c>
      <c r="P14" s="23">
        <f t="shared" si="2"/>
      </c>
      <c r="Q14" s="23">
        <f aca="true" t="shared" si="3" ref="Q14:Q22">IF(O14="","",IF(B14=$E$6,$I$39-P14-O13,IF(B14&lt;$E$6,O14-P14-O13,"")))</f>
      </c>
      <c r="R14" s="56"/>
      <c r="S14" s="22">
        <f>C14*(1+E27/12)</f>
        <v>0</v>
      </c>
      <c r="T14" s="22">
        <f>D14*(1+E27/12)+S14*(1+E27/12)</f>
        <v>0</v>
      </c>
      <c r="U14" s="22">
        <f>E14*(1+E27/12)+T14*(1+E27/12)</f>
        <v>0</v>
      </c>
      <c r="V14" s="22">
        <f>F14*(1+E27/12)+U14*(1+E27/12)</f>
        <v>0</v>
      </c>
      <c r="W14" s="22">
        <f>G14*(1+E27/12)+V14*(1+E27/12)</f>
        <v>0</v>
      </c>
      <c r="X14" s="22">
        <f>H14*(1+E27/12)+W14*(1+E27/12)</f>
        <v>0</v>
      </c>
      <c r="Y14" s="22">
        <f>I14*(1+E27/12)+X14*(1+E27/12)</f>
        <v>0</v>
      </c>
      <c r="Z14" s="22">
        <f>J14*(1+E27/12)+Y14*(1+E27/12)</f>
        <v>0</v>
      </c>
      <c r="AA14" s="22">
        <f>K14*(1+E27/12)+Z14*(1+E27/12)</f>
        <v>0</v>
      </c>
      <c r="AB14" s="22">
        <f>L14*(1+E27/12)+AA14*(1+E27/12)</f>
        <v>0</v>
      </c>
      <c r="AC14" s="22">
        <f>M14*(1+E27/12)+AB14*(1+E27/12)</f>
        <v>0</v>
      </c>
      <c r="AD14" s="22">
        <f>N14*(1+E27/12)+AC14*(1+E27/12)</f>
        <v>0</v>
      </c>
      <c r="AE14" s="22">
        <f>(C14*(1+E27))+(D14*(1+E27*11/12))+(E14*(1+E27*10/12))+(F14*(1+E27*9/12))+(G14*(1+E27*8/12))+(H14*(1+E27*7/12))+(I14*(1+E27*6/12))+(J14*(1+E27*5/12))+(K14*(1+E27*4/12))+(L14*(1+E27*3/12))+(M14*(1+E27*2/12))+(N14*(1+E27*1/12))</f>
        <v>0</v>
      </c>
      <c r="AF14" s="51">
        <f t="shared" si="0"/>
        <v>0</v>
      </c>
    </row>
    <row r="15" spans="2:32" ht="14.25">
      <c r="B15" s="19">
        <v>2012</v>
      </c>
      <c r="C15" s="21"/>
      <c r="D15" s="21"/>
      <c r="E15" s="21"/>
      <c r="F15" s="21"/>
      <c r="G15" s="21"/>
      <c r="H15" s="21"/>
      <c r="I15" s="21"/>
      <c r="J15" s="21"/>
      <c r="K15" s="21"/>
      <c r="L15" s="21"/>
      <c r="M15" s="21"/>
      <c r="N15" s="21"/>
      <c r="O15" s="23">
        <f t="shared" si="1"/>
      </c>
      <c r="P15" s="23">
        <f t="shared" si="2"/>
      </c>
      <c r="Q15" s="23">
        <f t="shared" si="3"/>
      </c>
      <c r="R15" s="56"/>
      <c r="S15" s="22">
        <f>C15*(1+F27/12)</f>
        <v>0</v>
      </c>
      <c r="T15" s="22">
        <f>D15*(1+F27/12)+S15*(1+F27/12)</f>
        <v>0</v>
      </c>
      <c r="U15" s="22">
        <f>E15*(1+F27/12)+T15*(1+F27/12)</f>
        <v>0</v>
      </c>
      <c r="V15" s="22">
        <f>F15*(1+F27/12)+U15*(1+F27/12)</f>
        <v>0</v>
      </c>
      <c r="W15" s="22">
        <f>G15*(1+F27/12)+V15*(1+F27/12)</f>
        <v>0</v>
      </c>
      <c r="X15" s="22">
        <f>H15*(1+F27/12)+W15*(1+F27/12)</f>
        <v>0</v>
      </c>
      <c r="Y15" s="22">
        <f>I15*(1+F27/12)+X15*(1+F27/12)</f>
        <v>0</v>
      </c>
      <c r="Z15" s="22">
        <f>J15*(1+F27/12)+Y15*(1+F27/12)</f>
        <v>0</v>
      </c>
      <c r="AA15" s="22">
        <f>K15*(1+F27/12)+Z15*(1+F27/12)</f>
        <v>0</v>
      </c>
      <c r="AB15" s="22">
        <f>L15*(1+F27/12)+AA15*(1+F27/12)</f>
        <v>0</v>
      </c>
      <c r="AC15" s="22">
        <f>M15*(1+F27/12)+AB15*(1+F27/12)</f>
        <v>0</v>
      </c>
      <c r="AD15" s="22">
        <f>N15*(1+F27/12)+AC15*(1+F27/12)</f>
        <v>0</v>
      </c>
      <c r="AE15" s="22">
        <f>(C15*(1+F27))+(D15*(1+F27*11/12))+(E15*(1+F27*10/12))+(F15*(1+F27*9/12))+(G15*(1+F27*8/12))+(H15*(1+F27*7/12))+(I15*(1+F27*6/12))+(J15*(1+F27*5/12))+(K15*(1+F27*4/12))+(L15*(1+F27*3/12))+(M15*(1+F27*2/12))+(N15*(1+F27*1/12))</f>
        <v>0</v>
      </c>
      <c r="AF15" s="51">
        <f t="shared" si="0"/>
        <v>0</v>
      </c>
    </row>
    <row r="16" spans="2:32" ht="14.25">
      <c r="B16" s="19">
        <v>2013</v>
      </c>
      <c r="C16" s="21"/>
      <c r="D16" s="21"/>
      <c r="E16" s="21"/>
      <c r="F16" s="21"/>
      <c r="G16" s="21"/>
      <c r="H16" s="21"/>
      <c r="I16" s="21"/>
      <c r="J16" s="21"/>
      <c r="K16" s="21"/>
      <c r="L16" s="21"/>
      <c r="M16" s="21"/>
      <c r="N16" s="21"/>
      <c r="O16" s="23">
        <f t="shared" si="1"/>
      </c>
      <c r="P16" s="23">
        <f t="shared" si="2"/>
      </c>
      <c r="Q16" s="23">
        <f t="shared" si="3"/>
      </c>
      <c r="R16" s="56"/>
      <c r="S16" s="22">
        <f>C16*(1+G27/12)</f>
        <v>0</v>
      </c>
      <c r="T16" s="22">
        <f>D16*(1+G27/12)+S16*(1+G27/12)</f>
        <v>0</v>
      </c>
      <c r="U16" s="22">
        <f>E16*(1+G27/12)+T16*(1+G27/12)</f>
        <v>0</v>
      </c>
      <c r="V16" s="22">
        <f>F16*(1+G27/12)+U16*(1+G27/12)</f>
        <v>0</v>
      </c>
      <c r="W16" s="22">
        <f>G16*(1+G27/12)+V16*(1+G27/12)</f>
        <v>0</v>
      </c>
      <c r="X16" s="22">
        <f>H16*(1+G27/12)+W16*(1+G27/12)</f>
        <v>0</v>
      </c>
      <c r="Y16" s="22">
        <f>I16*(1+G27/12)+X16*(1+G27/12)</f>
        <v>0</v>
      </c>
      <c r="Z16" s="22">
        <f>J16*(1+G27/12)+Y16*(1+G27/12)</f>
        <v>0</v>
      </c>
      <c r="AA16" s="22">
        <f>K16*(1+G27/12)+Z16*(1+G27/12)</f>
        <v>0</v>
      </c>
      <c r="AB16" s="22">
        <f>L16*(1+G27/12)+AA16*(1+G27/12)</f>
        <v>0</v>
      </c>
      <c r="AC16" s="22">
        <f>M16*(1+G27/12)+AB16*(1+G27/12)</f>
        <v>0</v>
      </c>
      <c r="AD16" s="22">
        <f>N16*(1+G27/12)+AC16*(1+G27/12)</f>
        <v>0</v>
      </c>
      <c r="AE16" s="22">
        <f>(C16*(1+G27))+(D16*(1+G27*11/12))+(E16*(1+G27*10/12))+(F16*(1+G27*9/12))+(G16*(1+G27*8/12))+(H16*(1+G27*7/12))+(I16*(1+G27*6/12))+(J16*(1+G27*5/12))+(K16*(1+G27*4/12))+(L16*(1+G27*3/12))+(M16*(1+G27*2/12))+(N16*(1+G27*1/12))</f>
        <v>0</v>
      </c>
      <c r="AF16" s="51">
        <f t="shared" si="0"/>
        <v>0</v>
      </c>
    </row>
    <row r="17" spans="2:32" ht="14.25">
      <c r="B17" s="19">
        <v>2014</v>
      </c>
      <c r="C17" s="21"/>
      <c r="D17" s="21"/>
      <c r="E17" s="21"/>
      <c r="F17" s="21"/>
      <c r="G17" s="21"/>
      <c r="H17" s="21"/>
      <c r="I17" s="21"/>
      <c r="J17" s="21"/>
      <c r="K17" s="21"/>
      <c r="L17" s="21"/>
      <c r="M17" s="21"/>
      <c r="N17" s="21"/>
      <c r="O17" s="23">
        <f t="shared" si="1"/>
      </c>
      <c r="P17" s="23">
        <f t="shared" si="2"/>
      </c>
      <c r="Q17" s="23">
        <f t="shared" si="3"/>
      </c>
      <c r="R17" s="56"/>
      <c r="S17" s="22">
        <f>C17*(1+H27/12)</f>
        <v>0</v>
      </c>
      <c r="T17" s="22">
        <f>D17*(1+H27/12)+S17*(1+H27/12)</f>
        <v>0</v>
      </c>
      <c r="U17" s="22">
        <f>E17*(1+H27/12)+T17*(1+H27/12)</f>
        <v>0</v>
      </c>
      <c r="V17" s="22">
        <f>F17*(1+H27/12)+U17*(1+H27/12)</f>
        <v>0</v>
      </c>
      <c r="W17" s="22">
        <f>G17*(1+H27/12)+V17*(1+H27/12)</f>
        <v>0</v>
      </c>
      <c r="X17" s="22">
        <f>H17*(1+H27/12)+W17*(1+H27/12)</f>
        <v>0</v>
      </c>
      <c r="Y17" s="22">
        <f>I17*(1+H27/12)+X17*(1+H27/12)</f>
        <v>0</v>
      </c>
      <c r="Z17" s="22">
        <f>J17*(1+H27/12)+Y17*(1+H27/12)</f>
        <v>0</v>
      </c>
      <c r="AA17" s="22">
        <f>K17*(1+H27/12)+Z17*(1+H27/12)</f>
        <v>0</v>
      </c>
      <c r="AB17" s="22">
        <f>L17*(1+H27/12)+AA17*(1+H27/12)</f>
        <v>0</v>
      </c>
      <c r="AC17" s="22">
        <f>M17*(1+H27/12)+AB17*(1+H27/12)</f>
        <v>0</v>
      </c>
      <c r="AD17" s="22">
        <f>N17*(1+H27/12)+AC17*(1+H27/12)</f>
        <v>0</v>
      </c>
      <c r="AE17" s="22">
        <f>(C17*(1+H27))+(D17*(1+H27*11/12))+(E17*(1+H27*10/12))+(F17*(1+H27*9/12))+(G17*(1+H27*8/12))+(H17*(1+H27*7/12))+(I17*(1+H27*6/12))+(J17*(1+H27*5/12))+(K17*(1+H27*4/12))+(L17*(1+H27*3/12))+(M17*(1+H27*2/12))+(N17*(1+H27*1/12))</f>
        <v>0</v>
      </c>
      <c r="AF17" s="51">
        <f t="shared" si="0"/>
        <v>0</v>
      </c>
    </row>
    <row r="18" spans="2:32" ht="14.25">
      <c r="B18" s="19">
        <v>2015</v>
      </c>
      <c r="C18" s="21"/>
      <c r="D18" s="21"/>
      <c r="E18" s="21"/>
      <c r="F18" s="21"/>
      <c r="G18" s="21"/>
      <c r="H18" s="21"/>
      <c r="I18" s="21"/>
      <c r="J18" s="21"/>
      <c r="K18" s="21"/>
      <c r="L18" s="21"/>
      <c r="M18" s="21"/>
      <c r="N18" s="21"/>
      <c r="O18" s="23">
        <f t="shared" si="1"/>
      </c>
      <c r="P18" s="23">
        <f t="shared" si="2"/>
      </c>
      <c r="Q18" s="23">
        <f t="shared" si="3"/>
      </c>
      <c r="S18" s="22">
        <f>C18*(1+I27/12)</f>
        <v>0</v>
      </c>
      <c r="T18" s="22">
        <f>D18*(1+I27/12)+S18*(1+I27/12)</f>
        <v>0</v>
      </c>
      <c r="U18" s="22">
        <f>E18*(1+I27/12)+T18*(1+I27/12)</f>
        <v>0</v>
      </c>
      <c r="V18" s="22">
        <f>F18*(1+I27/12)+U18*(1+I27/12)</f>
        <v>0</v>
      </c>
      <c r="W18" s="22">
        <f>G18*(1+I27/12)+V18*(1+I27/12)</f>
        <v>0</v>
      </c>
      <c r="X18" s="22">
        <f>H18*(1+I27/12)+W18*(1+I27/12)</f>
        <v>0</v>
      </c>
      <c r="Y18" s="22">
        <f>I18*(1+I27/12)+X18*(1+I27/12)</f>
        <v>0</v>
      </c>
      <c r="Z18" s="22">
        <f>J18*(1+I27/12)+Y18*(1+I27/12)</f>
        <v>0</v>
      </c>
      <c r="AA18" s="22">
        <f>K18*(1+I27/12)+Z18*(1+I27/12)</f>
        <v>0</v>
      </c>
      <c r="AB18" s="22">
        <f>L18*(1+I27/12)+AA18*(1+I27/12)</f>
        <v>0</v>
      </c>
      <c r="AC18" s="22">
        <f>M18*(1+I27/12)+AB18*(1+I27/12)</f>
        <v>0</v>
      </c>
      <c r="AD18" s="22">
        <f>N18*(1+I27/12)+AC18*(1+I27/12)</f>
        <v>0</v>
      </c>
      <c r="AE18" s="22">
        <f>(C18*(1+I27))+(D18*(1+I27*11/12))+(E18*(1+I27*10/12))+(F18*(1+I27*9/12))+(G18*(1+I27*8/12))+(H18*(1+I27*7/12))+(I18*(1+I27*6/12))+(J18*(1+I27*5/12))+(K18*(1+I27*4/12))+(L18*(1+I27*3/12))+(M18*(1+I27*2/12))+(N18*(1+I27*1/12))</f>
        <v>0</v>
      </c>
      <c r="AF18" s="51">
        <f t="shared" si="0"/>
        <v>0</v>
      </c>
    </row>
    <row r="19" spans="2:32" ht="14.25">
      <c r="B19" s="19">
        <v>2016</v>
      </c>
      <c r="C19" s="21"/>
      <c r="D19" s="21"/>
      <c r="E19" s="21"/>
      <c r="F19" s="21"/>
      <c r="G19" s="21"/>
      <c r="H19" s="21"/>
      <c r="I19" s="21"/>
      <c r="J19" s="21"/>
      <c r="K19" s="21"/>
      <c r="L19" s="21"/>
      <c r="M19" s="21"/>
      <c r="N19" s="21"/>
      <c r="O19" s="23">
        <f t="shared" si="1"/>
      </c>
      <c r="P19" s="23">
        <f t="shared" si="2"/>
      </c>
      <c r="Q19" s="23">
        <f t="shared" si="3"/>
      </c>
      <c r="S19" s="22">
        <f>C19*(1+J27/12)</f>
        <v>0</v>
      </c>
      <c r="T19" s="22">
        <f>D19*(1+J27/12)+S19*(1+J27/12)</f>
        <v>0</v>
      </c>
      <c r="U19" s="22">
        <f>E19*(1+J27/12)+T19*(1+J27/12)</f>
        <v>0</v>
      </c>
      <c r="V19" s="22">
        <f>F19*(1+I27/12)+U19*(1+I27/12)</f>
        <v>0</v>
      </c>
      <c r="W19" s="22">
        <f>G19*(1+J27/12)+V19*(1+J27/12)</f>
        <v>0</v>
      </c>
      <c r="X19" s="22">
        <f>H19*(1+J27/12)+W19*(1+J27/12)</f>
        <v>0</v>
      </c>
      <c r="Y19" s="22">
        <f>I19*(1+J27/12)+X19*(1+J27/12)</f>
        <v>0</v>
      </c>
      <c r="Z19" s="22">
        <f>J19*(1+J27/12)+Y19*(1+J27/12)</f>
        <v>0</v>
      </c>
      <c r="AA19" s="22">
        <f>K19*(1+J27/12)+Z19*(1+J27/12)</f>
        <v>0</v>
      </c>
      <c r="AB19" s="22">
        <f>L19*(1+J27/12)+AA19*(1+J27/12)</f>
        <v>0</v>
      </c>
      <c r="AC19" s="22">
        <f>M19*(1+J27/12)+AB19*(1+J27/12)</f>
        <v>0</v>
      </c>
      <c r="AD19" s="22">
        <f>N19*(1+J27/12)+AC19*(1+J27/12)</f>
        <v>0</v>
      </c>
      <c r="AE19" s="22">
        <f>(C19*(1+J27))+(D19*(1+J27*11/12))+(E19*(1+J27*10/12))+(F19*(1+J27*9/12))+(G19*(1+J27*8/12))+(H19*(1+J27*7/12))+(I19*(1+J27*6/12))+(J19*(1+J27*5/12))+(K19*(1+J27*4/12))+(L19*(1+J27*3/12))+(M19*(1+J27*2/12))+(N19*(1+J27*1/12))</f>
        <v>0</v>
      </c>
      <c r="AF19" s="51">
        <f t="shared" si="0"/>
        <v>0</v>
      </c>
    </row>
    <row r="20" spans="2:32" ht="14.25">
      <c r="B20" s="19">
        <v>2017</v>
      </c>
      <c r="C20" s="21"/>
      <c r="D20" s="21"/>
      <c r="E20" s="21"/>
      <c r="F20" s="21"/>
      <c r="G20" s="21"/>
      <c r="H20" s="21"/>
      <c r="I20" s="21"/>
      <c r="J20" s="21"/>
      <c r="K20" s="21"/>
      <c r="L20" s="21"/>
      <c r="M20" s="21"/>
      <c r="N20" s="21"/>
      <c r="O20" s="23">
        <f t="shared" si="1"/>
      </c>
      <c r="P20" s="23">
        <f t="shared" si="2"/>
      </c>
      <c r="Q20" s="23">
        <f t="shared" si="3"/>
      </c>
      <c r="S20" s="22">
        <f>C20*(1+K27/12)</f>
        <v>0</v>
      </c>
      <c r="T20" s="22">
        <f>D20*(1+K27/12)+S20*(1+K27/12)</f>
        <v>0</v>
      </c>
      <c r="U20" s="22">
        <f>E20*(1+K27/12)+T20*(1+K27/12)</f>
        <v>0</v>
      </c>
      <c r="V20" s="22">
        <f>F20*(1+K27/12)+U20*(1+K27/12)</f>
        <v>0</v>
      </c>
      <c r="W20" s="22">
        <f>G20*(1+K27/12)+V20*(1+K27/12)</f>
        <v>0</v>
      </c>
      <c r="X20" s="22">
        <f>H20*(1+K27/12)+W20*(1+K27/12)</f>
        <v>0</v>
      </c>
      <c r="Y20" s="22">
        <f>I20*(1+K27/12)+X20*(1+K27/12)</f>
        <v>0</v>
      </c>
      <c r="Z20" s="22">
        <f>J20*(1+K27/12)+Y20*(1+K27/12)</f>
        <v>0</v>
      </c>
      <c r="AA20" s="22">
        <f>K20*(1+K27/12)+Z20*(1+K27/12)</f>
        <v>0</v>
      </c>
      <c r="AB20" s="22">
        <f>L20*(1+K27/12)+AA20*(1+K27/12)</f>
        <v>0</v>
      </c>
      <c r="AC20" s="22">
        <f>M20*(1+K27/12)+AB20*(1+K27/12)</f>
        <v>0</v>
      </c>
      <c r="AD20" s="22">
        <f>N20*(1+K27/12)+AC20*(1+K27/12)</f>
        <v>0</v>
      </c>
      <c r="AE20" s="22">
        <f>(C20*(1+K27))+(D20*(1+K27*11/12))+(E20*(1+K27*10/12))+(F20*(1+K27*9/12))+(G20*(1+K27*8/12))+(H20*(1+K27*7/12))+(I20*(1+K27*6/12))+(J20*(1+K27*5/12))+(K20*(1+K27*4/12))+(L20*(1+K27*3/12))+(M20*(1+K27*2/12))+(N20*(1+K27*1/12))</f>
        <v>0</v>
      </c>
      <c r="AF20" s="51">
        <f t="shared" si="0"/>
        <v>0</v>
      </c>
    </row>
    <row r="21" spans="2:32" ht="14.25">
      <c r="B21" s="19">
        <v>2018</v>
      </c>
      <c r="C21" s="21"/>
      <c r="D21" s="21"/>
      <c r="E21" s="21"/>
      <c r="F21" s="21"/>
      <c r="G21" s="21"/>
      <c r="H21" s="21"/>
      <c r="I21" s="21"/>
      <c r="J21" s="21"/>
      <c r="K21" s="21"/>
      <c r="L21" s="21"/>
      <c r="M21" s="21"/>
      <c r="N21" s="21"/>
      <c r="O21" s="23">
        <f t="shared" si="1"/>
      </c>
      <c r="P21" s="23">
        <f t="shared" si="2"/>
      </c>
      <c r="Q21" s="23">
        <f t="shared" si="3"/>
      </c>
      <c r="S21" s="22">
        <f>C21*(1+L27/12)</f>
        <v>0</v>
      </c>
      <c r="T21" s="22">
        <f>D21*(1+L27/12)+S21*(1+L27/12)</f>
        <v>0</v>
      </c>
      <c r="U21" s="22">
        <f>E21*(1+L27/12)+T21*(1+L27/12)</f>
        <v>0</v>
      </c>
      <c r="V21" s="22">
        <f>F21*(1+L27/12)+U21*(1+L27/12)</f>
        <v>0</v>
      </c>
      <c r="W21" s="22">
        <f>G21*(1+L27/12)+V21*(1+L27/12)</f>
        <v>0</v>
      </c>
      <c r="X21" s="22">
        <f>H21*(1+L27/12)+W21*(1+L27/12)</f>
        <v>0</v>
      </c>
      <c r="Y21" s="22">
        <f>I21*(1+L27/12)+X21*(1+L27/12)</f>
        <v>0</v>
      </c>
      <c r="Z21" s="22">
        <f>J21*(1+L27/12)+Y21*(1+L27/12)</f>
        <v>0</v>
      </c>
      <c r="AA21" s="22">
        <f>K21*(1+L27/12)+Z21*(1+L27/12)</f>
        <v>0</v>
      </c>
      <c r="AB21" s="22">
        <f>L21*(1+L27/12)+AA21*(1+L27/12)</f>
        <v>0</v>
      </c>
      <c r="AC21" s="22">
        <f>M21*(1+L27/12)+AB21*(1+L27/12)</f>
        <v>0</v>
      </c>
      <c r="AD21" s="22">
        <f>N21*(1+L27/12)+AC21*(1+L27/12)</f>
        <v>0</v>
      </c>
      <c r="AE21" s="22">
        <f>(C21*(1+L27))+(D21*(1+L27*11/12))+(E21*(1+L27*10/12))+(F21*(1+L27*9/12))+(G21*(1+L27*8/12))+(H21*(1+L27*7/12))+(I21*(1+L27*6/12))+(J21*(1+L27*5/12))+(K21*(1+L27*4/12))+(L21*(1+L27*3/12))+(M21*(1+L27*2/12))+(N21*(1+L27*1/12))</f>
        <v>0</v>
      </c>
      <c r="AF21" s="51">
        <f t="shared" si="0"/>
        <v>0</v>
      </c>
    </row>
    <row r="22" spans="2:32" ht="14.25">
      <c r="B22" s="19">
        <v>2019</v>
      </c>
      <c r="C22" s="21"/>
      <c r="D22" s="21"/>
      <c r="E22" s="21"/>
      <c r="F22" s="21"/>
      <c r="G22" s="21"/>
      <c r="H22" s="21"/>
      <c r="I22" s="21"/>
      <c r="J22" s="21"/>
      <c r="K22" s="21"/>
      <c r="L22" s="21"/>
      <c r="M22" s="21"/>
      <c r="N22" s="21"/>
      <c r="O22" s="23">
        <f t="shared" si="1"/>
      </c>
      <c r="P22" s="23">
        <f t="shared" si="2"/>
      </c>
      <c r="Q22" s="23">
        <f t="shared" si="3"/>
      </c>
      <c r="S22" s="22">
        <f>C22*(1+M27/12)</f>
        <v>0</v>
      </c>
      <c r="T22" s="22">
        <f>D22*(1+M27/12)+S22*(1+M27/12)</f>
        <v>0</v>
      </c>
      <c r="U22" s="22">
        <f>E22*(1+M27/12)+T22*(1+M27/12)</f>
        <v>0</v>
      </c>
      <c r="V22" s="22">
        <f>F22*(1+M27/12)+U22*(1+M27/12)</f>
        <v>0</v>
      </c>
      <c r="W22" s="22">
        <f>G22*(1+M27/12)+V22*(1+M27/12)</f>
        <v>0</v>
      </c>
      <c r="X22" s="22">
        <f>H22*(1+M27/12)+W22*(1+M27/12)</f>
        <v>0</v>
      </c>
      <c r="Y22" s="22">
        <f>I22*(1+M27/12)+X22*(1+M27/12)</f>
        <v>0</v>
      </c>
      <c r="Z22" s="22">
        <f>J22*(1+M27/12)+Y22*(1+M27/12)</f>
        <v>0</v>
      </c>
      <c r="AA22" s="22">
        <f>K22*(1+M27/12)+Z22*(1+M27/12)</f>
        <v>0</v>
      </c>
      <c r="AB22" s="22">
        <f>L22*(1+M27/12)+AA22*(1+M27/12)</f>
        <v>0</v>
      </c>
      <c r="AC22" s="22">
        <f>M22*(1+M27/12)+AB22*(1+M27/12)</f>
        <v>0</v>
      </c>
      <c r="AD22" s="22">
        <f>N22*(1+M27/12)+AC22*(1+M27/12)</f>
        <v>0</v>
      </c>
      <c r="AE22" s="22">
        <f>(C22*(1+M27))+(D22*(1+M27*11/12))+(E22*(1+M27*10/12))+(F22*(1+M27*9/12))+(G22*(1+M27*8/12))+(H22*(1+M27*7/12))+(I22*(1+M27*6/12))+(J22*(1+M27*5/12))+(K22*(1+M27*4/12))+(L22*(1+M27*3/12))+(M22*(1+M27*2/12))+(N22*(1+M27*1/12))</f>
        <v>0</v>
      </c>
      <c r="AF22" s="51">
        <f t="shared" si="0"/>
        <v>0</v>
      </c>
    </row>
    <row r="23" spans="2:32" ht="14.25">
      <c r="B23" s="19">
        <v>2020</v>
      </c>
      <c r="C23" s="21"/>
      <c r="D23" s="21"/>
      <c r="E23" s="21"/>
      <c r="F23" s="21"/>
      <c r="G23" s="21"/>
      <c r="H23" s="21"/>
      <c r="I23" s="21"/>
      <c r="J23" s="21"/>
      <c r="K23" s="21"/>
      <c r="L23" s="21"/>
      <c r="M23" s="21"/>
      <c r="N23" s="21"/>
      <c r="O23" s="23">
        <f t="shared" si="1"/>
      </c>
      <c r="P23" s="23">
        <f t="shared" si="2"/>
      </c>
      <c r="Q23" s="23">
        <f>IF(O23="","",#REF!(B23=$E$6,$I$39-P23-O22,IF(B23&lt;$E$6,O23-P23-O22,"")))</f>
      </c>
      <c r="S23" s="22">
        <f>C23*(1+N27/12)</f>
        <v>0</v>
      </c>
      <c r="T23" s="22">
        <f>D23*(1+N27/12)+S23*(1+N27/12)</f>
        <v>0</v>
      </c>
      <c r="U23" s="22">
        <f>E23*(1+N27/12)+T23*(1+Q27/12)</f>
        <v>0</v>
      </c>
      <c r="V23" s="22">
        <f>F23*(1+N27/12)+U23*(1+T27/12)</f>
        <v>0</v>
      </c>
      <c r="W23" s="22">
        <f>G23*(1+N27/12)+V23*(1+V27/12)</f>
        <v>0</v>
      </c>
      <c r="X23" s="22">
        <f>H23*(1+N27/12)+W23*(1+X27/12)</f>
        <v>0</v>
      </c>
      <c r="Y23" s="22">
        <f>I23*(1+N27/12)+X23*(1+Z27/12)</f>
        <v>0</v>
      </c>
      <c r="Z23" s="22">
        <f>J23*(1+N27/12)+Y23*(1+AB27/12)</f>
        <v>0</v>
      </c>
      <c r="AA23" s="22">
        <f>K23*(1+N27/12)+Z23*(1+AD27/12)</f>
        <v>0</v>
      </c>
      <c r="AB23" s="22">
        <f>L23*(1+N27/12)+AA23*(1+AF27/12)</f>
        <v>0</v>
      </c>
      <c r="AC23" s="22">
        <f>M23*(1+N27/12)+AB23*(1+AH27/12)</f>
        <v>0</v>
      </c>
      <c r="AD23" s="22">
        <f>N23*(1+N27/12)+AC23*(1+AJ27/12)</f>
        <v>0</v>
      </c>
      <c r="AE23" s="22">
        <f>(C23*(1+N27))+(D23*(1+N27*11/12))+(E23*(1+N27*10/12))+(F23*(1+N27*9/12))+(G23*(1+N27*8/12))+(H23*(1+N27*7/12))+(I23*(1+N27*6/12))+(J23*(1+N27*5/12))+(K23*(1+N27*4/12))+(L23*(1+N27*3/12))+(M23*(1+N27*2/12))+(N23*(1+N27*1/12))</f>
        <v>0</v>
      </c>
      <c r="AF23" s="51">
        <f t="shared" si="0"/>
        <v>0</v>
      </c>
    </row>
    <row r="24" spans="16:17" ht="12.75">
      <c r="P24" s="57"/>
      <c r="Q24" s="57"/>
    </row>
    <row r="25" ht="12.75" hidden="1"/>
    <row r="26" spans="2:16" ht="12.75" hidden="1">
      <c r="B26" s="24" t="s">
        <v>11</v>
      </c>
      <c r="C26" s="25">
        <v>2008</v>
      </c>
      <c r="D26" s="25">
        <v>2009</v>
      </c>
      <c r="E26" s="25">
        <v>2010</v>
      </c>
      <c r="F26" s="25">
        <v>2011</v>
      </c>
      <c r="G26" s="25">
        <v>2012</v>
      </c>
      <c r="H26" s="25">
        <v>2013</v>
      </c>
      <c r="I26" s="25">
        <v>2014</v>
      </c>
      <c r="J26" s="25">
        <v>2015</v>
      </c>
      <c r="K26" s="25">
        <v>2016</v>
      </c>
      <c r="L26" s="25">
        <v>2017</v>
      </c>
      <c r="M26" s="25">
        <v>2018</v>
      </c>
      <c r="N26" s="25">
        <v>2019</v>
      </c>
      <c r="O26" s="26"/>
      <c r="P26" s="26"/>
    </row>
    <row r="27" spans="2:16" ht="12.75" hidden="1">
      <c r="B27" s="27" t="s">
        <v>10</v>
      </c>
      <c r="C27" s="28">
        <f>+C7</f>
        <v>0</v>
      </c>
      <c r="D27" s="28">
        <f>+C7</f>
        <v>0</v>
      </c>
      <c r="E27" s="28">
        <f>+C7</f>
        <v>0</v>
      </c>
      <c r="F27" s="28">
        <f>+C7</f>
        <v>0</v>
      </c>
      <c r="G27" s="28">
        <f>+C7</f>
        <v>0</v>
      </c>
      <c r="H27" s="28">
        <f>+C7</f>
        <v>0</v>
      </c>
      <c r="I27" s="28">
        <f>+C7</f>
        <v>0</v>
      </c>
      <c r="J27" s="28">
        <f>+C7</f>
        <v>0</v>
      </c>
      <c r="K27" s="28">
        <f>+C7</f>
        <v>0</v>
      </c>
      <c r="L27" s="28">
        <f>+C7</f>
        <v>0</v>
      </c>
      <c r="M27" s="28">
        <f>+C7</f>
        <v>0</v>
      </c>
      <c r="N27" s="28">
        <f>+C7</f>
        <v>0</v>
      </c>
      <c r="O27" s="29"/>
      <c r="P27" s="29"/>
    </row>
    <row r="28" ht="12.75" hidden="1"/>
    <row r="29" ht="12.75" hidden="1"/>
    <row r="30" ht="12.75" hidden="1"/>
    <row r="31" spans="1:16" ht="23.25">
      <c r="A31" s="40"/>
      <c r="B31" s="30" t="s">
        <v>63</v>
      </c>
      <c r="C31" s="31" t="s">
        <v>34</v>
      </c>
      <c r="D31" s="31">
        <f>+C6</f>
        <v>0</v>
      </c>
      <c r="E31" s="32" t="s">
        <v>35</v>
      </c>
      <c r="F31" s="32">
        <f>+E6</f>
        <v>0</v>
      </c>
      <c r="G31" s="32" t="s">
        <v>36</v>
      </c>
      <c r="H31" s="85" t="e">
        <f>+G39+H39</f>
        <v>#N/A</v>
      </c>
      <c r="I31" s="86"/>
      <c r="J31" s="87"/>
      <c r="L31" s="63"/>
      <c r="M31" s="90" t="s">
        <v>25</v>
      </c>
      <c r="N31" s="91"/>
      <c r="O31" s="91"/>
      <c r="P31" s="91"/>
    </row>
    <row r="32" spans="1:25" ht="18">
      <c r="A32" s="40"/>
      <c r="B32" s="41"/>
      <c r="C32" s="42"/>
      <c r="D32" s="42"/>
      <c r="E32" s="42"/>
      <c r="F32" s="43"/>
      <c r="G32" s="43"/>
      <c r="J32" s="34"/>
      <c r="K32" s="43"/>
      <c r="L32" s="34"/>
      <c r="M32" s="44"/>
      <c r="O32" s="45"/>
      <c r="W32" s="35"/>
      <c r="Y32" s="49"/>
    </row>
    <row r="33" spans="2:28" ht="18">
      <c r="B33" s="59" t="e">
        <f>IF(H31&lt;C5,"Anna did not save enough to meet her savings goal.","Congratulations! Anna saved enough to meet her savings goal.")</f>
        <v>#N/A</v>
      </c>
      <c r="O33" s="37"/>
      <c r="P33" s="37"/>
      <c r="Q33" s="37"/>
      <c r="R33" s="37"/>
      <c r="S33" s="37"/>
      <c r="T33" s="37"/>
      <c r="Z33" s="37"/>
      <c r="AA33" s="37"/>
      <c r="AB33" s="37"/>
    </row>
    <row r="34" spans="2:28" ht="16.5" customHeight="1">
      <c r="B34" s="36"/>
      <c r="O34" s="37"/>
      <c r="P34" s="37"/>
      <c r="Q34" s="37"/>
      <c r="R34" s="37"/>
      <c r="S34" s="37"/>
      <c r="T34" s="37"/>
      <c r="X34" s="50"/>
      <c r="Z34" s="37"/>
      <c r="AA34" s="37"/>
      <c r="AB34" s="37"/>
    </row>
    <row r="35" spans="1:25" ht="18">
      <c r="A35" s="40"/>
      <c r="B35" s="41"/>
      <c r="C35" s="42"/>
      <c r="D35" s="42"/>
      <c r="E35" s="42"/>
      <c r="F35" s="74" t="s">
        <v>61</v>
      </c>
      <c r="G35" s="75"/>
      <c r="H35" s="75"/>
      <c r="I35" s="76">
        <f>SUM(C12:N23)</f>
        <v>0</v>
      </c>
      <c r="J35" s="77"/>
      <c r="O35" s="43"/>
      <c r="P35" s="43"/>
      <c r="W35" s="35"/>
      <c r="X35" s="49"/>
      <c r="Y35" s="43"/>
    </row>
    <row r="36" spans="1:24" ht="18">
      <c r="A36" s="40"/>
      <c r="B36" s="41"/>
      <c r="C36" s="42"/>
      <c r="D36" s="42"/>
      <c r="E36" s="42"/>
      <c r="F36" s="74" t="s">
        <v>62</v>
      </c>
      <c r="G36" s="75" t="s">
        <v>62</v>
      </c>
      <c r="H36" s="75"/>
      <c r="I36" s="76" t="e">
        <f>H31-I35</f>
        <v>#N/A</v>
      </c>
      <c r="J36" s="78"/>
      <c r="O36" s="37"/>
      <c r="P36" s="45"/>
      <c r="W36" s="35"/>
      <c r="X36" s="1"/>
    </row>
    <row r="37" spans="15:28" ht="14.25" customHeight="1">
      <c r="O37" s="37"/>
      <c r="P37" s="37"/>
      <c r="Q37" s="37"/>
      <c r="R37" s="37"/>
      <c r="S37" s="37"/>
      <c r="T37" s="37"/>
      <c r="W37" s="37"/>
      <c r="X37" s="37"/>
      <c r="Y37" s="37"/>
      <c r="Z37" s="37"/>
      <c r="AA37" s="37"/>
      <c r="AB37" s="37"/>
    </row>
    <row r="38" ht="12.75" hidden="1"/>
    <row r="39" spans="2:9" ht="12.75" customHeight="1" hidden="1">
      <c r="B39" s="2" t="s">
        <v>12</v>
      </c>
      <c r="C39" s="2">
        <v>1</v>
      </c>
      <c r="D39" s="2">
        <f>IF(D31=B39,1,IF(D31=B40,2,IF(D31=B41,3,IF(D31=B42,4,IF(D31=B43,5,IF(D31=B44,6,IF(D31=B45,7,IF(D31=B46,8,D40))))))))</f>
        <v>0</v>
      </c>
      <c r="G39" s="33" t="e">
        <f>VLOOKUP(F31-1,B12:AF23,31)*(1+C7*D39/12)</f>
        <v>#N/A</v>
      </c>
      <c r="H39" s="33" t="e">
        <f>VLOOKUP(F31,B12:AE23,17+D39)</f>
        <v>#N/A</v>
      </c>
      <c r="I39" s="34" t="e">
        <f>G39+H39</f>
        <v>#N/A</v>
      </c>
    </row>
    <row r="40" spans="2:4" ht="12.75" customHeight="1" hidden="1">
      <c r="B40" s="2" t="s">
        <v>13</v>
      </c>
      <c r="C40" s="2">
        <v>2</v>
      </c>
      <c r="D40" s="2">
        <f>IF(D31=B47,9,IF(D31=B48,10,IF(D31=B49,11,IF(D31=B50,12,0))))</f>
        <v>0</v>
      </c>
    </row>
    <row r="41" spans="2:4" ht="12.75" customHeight="1" hidden="1">
      <c r="B41" s="2" t="s">
        <v>14</v>
      </c>
      <c r="C41" s="2">
        <v>3</v>
      </c>
      <c r="D41" s="38" t="e">
        <f>HLOOKUP(F31,C26:N27,2)</f>
        <v>#N/A</v>
      </c>
    </row>
    <row r="42" spans="2:3" ht="12.75" customHeight="1" hidden="1">
      <c r="B42" s="2" t="s">
        <v>15</v>
      </c>
      <c r="C42" s="2">
        <v>4</v>
      </c>
    </row>
    <row r="43" spans="2:3" ht="12.75" customHeight="1" hidden="1">
      <c r="B43" s="2" t="s">
        <v>16</v>
      </c>
      <c r="C43" s="2">
        <v>5</v>
      </c>
    </row>
    <row r="44" spans="2:3" ht="12.75" customHeight="1" hidden="1">
      <c r="B44" s="2" t="s">
        <v>8</v>
      </c>
      <c r="C44" s="2">
        <v>6</v>
      </c>
    </row>
    <row r="45" spans="2:3" ht="12.75" customHeight="1" hidden="1">
      <c r="B45" s="2" t="s">
        <v>17</v>
      </c>
      <c r="C45" s="2">
        <v>7</v>
      </c>
    </row>
    <row r="46" spans="2:3" ht="12.75" customHeight="1" hidden="1">
      <c r="B46" s="2" t="s">
        <v>18</v>
      </c>
      <c r="C46" s="2">
        <v>8</v>
      </c>
    </row>
    <row r="47" spans="2:3" ht="12.75" customHeight="1" hidden="1">
      <c r="B47" s="2" t="s">
        <v>19</v>
      </c>
      <c r="C47" s="2">
        <v>9</v>
      </c>
    </row>
    <row r="48" spans="2:3" ht="12.75" customHeight="1" hidden="1">
      <c r="B48" s="2" t="s">
        <v>20</v>
      </c>
      <c r="C48" s="2">
        <v>10</v>
      </c>
    </row>
    <row r="49" spans="2:3" ht="12.75" customHeight="1" hidden="1">
      <c r="B49" s="2" t="s">
        <v>21</v>
      </c>
      <c r="C49" s="2">
        <v>11</v>
      </c>
    </row>
    <row r="50" spans="2:3" ht="12.75" customHeight="1" hidden="1">
      <c r="B50" s="2" t="s">
        <v>22</v>
      </c>
      <c r="C50" s="2">
        <v>12</v>
      </c>
    </row>
    <row r="51" ht="12.75" customHeight="1" hidden="1"/>
    <row r="52" spans="19:27" ht="12.75" customHeight="1" hidden="1">
      <c r="S52" s="39" t="s">
        <v>38</v>
      </c>
      <c r="AA52" s="62" t="s">
        <v>3</v>
      </c>
    </row>
    <row r="53" spans="19:27" ht="12.75" customHeight="1" hidden="1">
      <c r="S53" s="38">
        <v>0.0382</v>
      </c>
      <c r="U53" s="2" t="s">
        <v>48</v>
      </c>
      <c r="AA53" s="62" t="s">
        <v>39</v>
      </c>
    </row>
    <row r="54" spans="19:27" ht="12.75" customHeight="1" hidden="1">
      <c r="S54" s="38">
        <v>0.044</v>
      </c>
      <c r="U54" s="2" t="s">
        <v>40</v>
      </c>
      <c r="AA54" s="62" t="s">
        <v>41</v>
      </c>
    </row>
    <row r="55" spans="19:27" ht="12.75" customHeight="1" hidden="1">
      <c r="S55" s="38">
        <v>0.05534</v>
      </c>
      <c r="U55" s="2" t="s">
        <v>42</v>
      </c>
      <c r="AA55" s="62" t="s">
        <v>52</v>
      </c>
    </row>
    <row r="56" spans="19:27" ht="12.75" customHeight="1" hidden="1">
      <c r="S56" s="38">
        <v>0.0665</v>
      </c>
      <c r="U56" s="2" t="s">
        <v>37</v>
      </c>
      <c r="AA56" s="62" t="s">
        <v>43</v>
      </c>
    </row>
    <row r="57" ht="5.25" customHeight="1" hidden="1"/>
    <row r="58" ht="5.25" customHeight="1" hidden="1"/>
    <row r="59" ht="5.25" customHeight="1" hidden="1"/>
    <row r="60" ht="5.25" customHeight="1" hidden="1"/>
    <row r="61" ht="5.25" customHeight="1" hidden="1"/>
    <row r="62" ht="5.25" customHeight="1" hidden="1"/>
    <row r="63" ht="5.25" customHeight="1" hidden="1"/>
    <row r="64" ht="5.25" customHeight="1" hidden="1"/>
    <row r="65" ht="5.25" customHeight="1" hidden="1"/>
    <row r="66" ht="5.25" customHeight="1" hidden="1"/>
    <row r="67" ht="5.25" customHeight="1" hidden="1"/>
    <row r="68" ht="5.25" customHeight="1" hidden="1"/>
    <row r="69" ht="5.25" customHeight="1" hidden="1"/>
    <row r="70" ht="5.25" customHeight="1" hidden="1"/>
    <row r="71" ht="5.25" customHeight="1" hidden="1"/>
    <row r="72" ht="5.25" customHeight="1" hidden="1"/>
    <row r="73" ht="5.25" customHeight="1" hidden="1"/>
    <row r="74" ht="5.25" customHeight="1" hidden="1"/>
    <row r="75" ht="5.25" customHeight="1"/>
    <row r="76" ht="5.25" customHeight="1"/>
  </sheetData>
  <sheetProtection sheet="1" objects="1" scenarios="1"/>
  <protectedRanges>
    <protectedRange sqref="C4:E7" name="Range1_1_1"/>
    <protectedRange sqref="C12:N23 S12:AC23" name="Range2_1_1"/>
  </protectedRanges>
  <mergeCells count="10">
    <mergeCell ref="F36:H36"/>
    <mergeCell ref="I36:J36"/>
    <mergeCell ref="M31:P31"/>
    <mergeCell ref="C4:E4"/>
    <mergeCell ref="C5:E5"/>
    <mergeCell ref="C6:D6"/>
    <mergeCell ref="C7:E7"/>
    <mergeCell ref="H31:J31"/>
    <mergeCell ref="F35:H35"/>
    <mergeCell ref="I35:J35"/>
  </mergeCells>
  <dataValidations count="4">
    <dataValidation type="list" showInputMessage="1" showErrorMessage="1" sqref="C7">
      <formula1>$S$53:$S$56</formula1>
    </dataValidation>
    <dataValidation type="list" showInputMessage="1" showErrorMessage="1" sqref="C4">
      <formula1>$AA$52:$AA$56</formula1>
    </dataValidation>
    <dataValidation type="list" showInputMessage="1" showErrorMessage="1" sqref="C6">
      <formula1>$B$39:$B$50</formula1>
    </dataValidation>
    <dataValidation type="list" showInputMessage="1" showErrorMessage="1" sqref="E6">
      <formula1>$B$12:$B$23</formula1>
    </dataValidation>
  </dataValidations>
  <hyperlinks>
    <hyperlink ref="M31" location="'Your Turn'!A1" display="Click Here to Continue"/>
  </hyperlinks>
  <printOptions/>
  <pageMargins left="0.75" right="0.75" top="1" bottom="1" header="0.5" footer="0.5"/>
  <pageSetup horizontalDpi="600" verticalDpi="600" orientation="landscape" scale="70" r:id="rId4"/>
  <ignoredErrors>
    <ignoredError sqref="P12:P23" formulaRange="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F56"/>
  <sheetViews>
    <sheetView zoomScale="88" zoomScaleNormal="88" zoomScalePageLayoutView="0" workbookViewId="0" topLeftCell="A1">
      <selection activeCell="A1" sqref="A1"/>
    </sheetView>
  </sheetViews>
  <sheetFormatPr defaultColWidth="9.140625" defaultRowHeight="12.75"/>
  <cols>
    <col min="1" max="1" width="6.421875" style="2" customWidth="1"/>
    <col min="2" max="2" width="18.8515625" style="2" customWidth="1"/>
    <col min="3" max="3" width="9.28125" style="2" customWidth="1"/>
    <col min="4" max="4" width="9.140625" style="2" customWidth="1"/>
    <col min="5" max="5" width="9.28125" style="2" customWidth="1"/>
    <col min="6" max="6" width="9.140625" style="2" customWidth="1"/>
    <col min="7" max="7" width="8.8515625" style="2" customWidth="1"/>
    <col min="8" max="8" width="9.140625" style="2" customWidth="1"/>
    <col min="9" max="9" width="9.7109375" style="2" customWidth="1"/>
    <col min="10" max="10" width="9.140625" style="2" customWidth="1"/>
    <col min="11" max="11" width="13.421875" style="2" customWidth="1"/>
    <col min="12" max="12" width="10.28125" style="2" customWidth="1"/>
    <col min="13" max="13" width="11.57421875" style="2" customWidth="1"/>
    <col min="14" max="14" width="11.00390625" style="2" customWidth="1"/>
    <col min="15" max="16" width="10.7109375" style="2" customWidth="1"/>
    <col min="17" max="17" width="9.7109375" style="2" bestFit="1" customWidth="1"/>
    <col min="18" max="18" width="9.140625" style="2" hidden="1" customWidth="1"/>
    <col min="19" max="19" width="9.28125" style="2" hidden="1" customWidth="1"/>
    <col min="20" max="20" width="9.140625" style="2" hidden="1" customWidth="1"/>
    <col min="21" max="21" width="11.00390625" style="2" hidden="1" customWidth="1"/>
    <col min="22" max="22" width="9.140625" style="2" hidden="1" customWidth="1"/>
    <col min="23" max="23" width="10.421875" style="2" hidden="1" customWidth="1"/>
    <col min="24" max="24" width="11.00390625" style="2" hidden="1" customWidth="1"/>
    <col min="25" max="25" width="12.28125" style="2" hidden="1" customWidth="1"/>
    <col min="26" max="26" width="11.00390625" style="2" hidden="1" customWidth="1"/>
    <col min="27" max="27" width="12.57421875" style="2" hidden="1" customWidth="1"/>
    <col min="28" max="29" width="11.28125" style="2" hidden="1" customWidth="1"/>
    <col min="30" max="30" width="12.28125" style="2" hidden="1" customWidth="1"/>
    <col min="31" max="31" width="11.00390625" style="2" hidden="1" customWidth="1"/>
    <col min="32" max="32" width="10.7109375" style="2" hidden="1" customWidth="1"/>
    <col min="33" max="33" width="0" style="2" hidden="1" customWidth="1"/>
    <col min="34" max="44" width="9.140625" style="2" customWidth="1"/>
    <col min="45" max="45" width="12.28125" style="2" bestFit="1" customWidth="1"/>
    <col min="46" max="16384" width="9.140625" style="2" customWidth="1"/>
  </cols>
  <sheetData>
    <row r="1" ht="27">
      <c r="A1" s="54" t="s">
        <v>64</v>
      </c>
    </row>
    <row r="2" ht="12.75"/>
    <row r="3" ht="12.75"/>
    <row r="4" spans="1:30" ht="18">
      <c r="A4" s="3" t="s">
        <v>1</v>
      </c>
      <c r="B4" s="61" t="s">
        <v>2</v>
      </c>
      <c r="C4" s="79"/>
      <c r="D4" s="80"/>
      <c r="E4" s="80"/>
      <c r="F4" s="13"/>
      <c r="G4" s="13"/>
      <c r="H4" s="13"/>
      <c r="I4" s="13"/>
      <c r="J4" s="13"/>
      <c r="K4" s="13"/>
      <c r="L4" s="13"/>
      <c r="M4" s="13"/>
      <c r="N4" s="13"/>
      <c r="O4" s="13"/>
      <c r="P4" s="13"/>
      <c r="Q4" s="13"/>
      <c r="R4" s="13"/>
      <c r="S4" s="13"/>
      <c r="T4" s="13"/>
      <c r="U4" s="13"/>
      <c r="V4" s="13"/>
      <c r="W4" s="13"/>
      <c r="X4" s="13"/>
      <c r="Y4" s="13"/>
      <c r="Z4" s="13"/>
      <c r="AA4" s="13"/>
      <c r="AB4" s="13"/>
      <c r="AC4" s="13"/>
      <c r="AD4" s="13"/>
    </row>
    <row r="5" spans="1:30" ht="18">
      <c r="A5" s="3" t="s">
        <v>1</v>
      </c>
      <c r="B5" s="61" t="s">
        <v>5</v>
      </c>
      <c r="C5" s="81"/>
      <c r="D5" s="82"/>
      <c r="E5" s="82"/>
      <c r="F5" s="13"/>
      <c r="G5" s="13"/>
      <c r="H5" s="13"/>
      <c r="I5" s="13"/>
      <c r="J5" s="13"/>
      <c r="K5" s="13"/>
      <c r="L5" s="13"/>
      <c r="M5" s="13"/>
      <c r="N5" s="13"/>
      <c r="O5" s="13"/>
      <c r="P5" s="13"/>
      <c r="Q5" s="13"/>
      <c r="R5" s="13"/>
      <c r="S5" s="13"/>
      <c r="T5" s="13"/>
      <c r="U5" s="13"/>
      <c r="V5" s="13"/>
      <c r="W5" s="13"/>
      <c r="X5" s="13"/>
      <c r="Y5" s="13"/>
      <c r="Z5" s="13"/>
      <c r="AA5" s="13"/>
      <c r="AB5" s="13"/>
      <c r="AC5" s="13"/>
      <c r="AD5" s="13"/>
    </row>
    <row r="6" spans="1:30" ht="18">
      <c r="A6" s="3" t="s">
        <v>1</v>
      </c>
      <c r="B6" s="61" t="s">
        <v>7</v>
      </c>
      <c r="C6" s="88"/>
      <c r="D6" s="89"/>
      <c r="E6" s="60"/>
      <c r="F6" s="13"/>
      <c r="G6" s="13"/>
      <c r="H6" s="13"/>
      <c r="I6" s="13"/>
      <c r="J6" s="13"/>
      <c r="K6" s="13"/>
      <c r="L6" s="13"/>
      <c r="M6" s="13"/>
      <c r="N6" s="13"/>
      <c r="O6" s="13"/>
      <c r="P6" s="13"/>
      <c r="Q6" s="13"/>
      <c r="R6" s="13"/>
      <c r="S6" s="13"/>
      <c r="T6" s="13"/>
      <c r="U6" s="13"/>
      <c r="V6" s="13"/>
      <c r="W6" s="13"/>
      <c r="X6" s="13"/>
      <c r="Y6" s="13"/>
      <c r="Z6" s="13"/>
      <c r="AA6" s="13"/>
      <c r="AB6" s="13"/>
      <c r="AC6" s="13"/>
      <c r="AD6" s="13"/>
    </row>
    <row r="7" spans="1:30" ht="18">
      <c r="A7" s="3" t="s">
        <v>1</v>
      </c>
      <c r="B7" s="61" t="s">
        <v>10</v>
      </c>
      <c r="C7" s="83"/>
      <c r="D7" s="84"/>
      <c r="E7" s="84"/>
      <c r="F7" s="13"/>
      <c r="G7" s="13"/>
      <c r="H7" s="13"/>
      <c r="I7" s="13"/>
      <c r="J7" s="13"/>
      <c r="K7" s="13"/>
      <c r="L7" s="13"/>
      <c r="M7" s="13"/>
      <c r="N7" s="13"/>
      <c r="O7" s="13"/>
      <c r="P7" s="13"/>
      <c r="Q7" s="13"/>
      <c r="R7" s="13"/>
      <c r="S7" s="13"/>
      <c r="T7" s="13"/>
      <c r="U7" s="13"/>
      <c r="V7" s="13"/>
      <c r="W7" s="13"/>
      <c r="X7" s="13"/>
      <c r="Y7" s="13"/>
      <c r="Z7" s="13"/>
      <c r="AA7" s="13"/>
      <c r="AB7" s="13"/>
      <c r="AC7" s="13"/>
      <c r="AD7" s="13"/>
    </row>
    <row r="8" ht="12.75"/>
    <row r="9" spans="15:31" ht="14.25">
      <c r="O9" s="15" t="s">
        <v>11</v>
      </c>
      <c r="P9" s="15" t="s">
        <v>59</v>
      </c>
      <c r="Q9" s="15" t="s">
        <v>59</v>
      </c>
      <c r="R9" s="55"/>
      <c r="AE9" s="14" t="s">
        <v>27</v>
      </c>
    </row>
    <row r="10" spans="2:32" ht="15">
      <c r="B10" s="16" t="s">
        <v>28</v>
      </c>
      <c r="O10" s="18" t="s">
        <v>30</v>
      </c>
      <c r="P10" s="18" t="s">
        <v>11</v>
      </c>
      <c r="Q10" s="18" t="s">
        <v>11</v>
      </c>
      <c r="AE10" s="17" t="s">
        <v>29</v>
      </c>
      <c r="AF10" s="52"/>
    </row>
    <row r="11" spans="1:31" ht="16.5">
      <c r="A11" s="3" t="s">
        <v>1</v>
      </c>
      <c r="B11" s="19" t="s">
        <v>11</v>
      </c>
      <c r="C11" s="19" t="s">
        <v>12</v>
      </c>
      <c r="D11" s="19" t="s">
        <v>13</v>
      </c>
      <c r="E11" s="19" t="s">
        <v>14</v>
      </c>
      <c r="F11" s="19" t="s">
        <v>15</v>
      </c>
      <c r="G11" s="19" t="s">
        <v>16</v>
      </c>
      <c r="H11" s="19" t="s">
        <v>8</v>
      </c>
      <c r="I11" s="19" t="s">
        <v>17</v>
      </c>
      <c r="J11" s="19" t="s">
        <v>18</v>
      </c>
      <c r="K11" s="19" t="s">
        <v>19</v>
      </c>
      <c r="L11" s="19" t="s">
        <v>20</v>
      </c>
      <c r="M11" s="19" t="s">
        <v>21</v>
      </c>
      <c r="N11" s="19" t="s">
        <v>22</v>
      </c>
      <c r="O11" s="20" t="s">
        <v>32</v>
      </c>
      <c r="P11" s="20" t="s">
        <v>31</v>
      </c>
      <c r="Q11" s="20" t="s">
        <v>60</v>
      </c>
      <c r="S11" s="2">
        <v>1</v>
      </c>
      <c r="T11" s="2">
        <v>2</v>
      </c>
      <c r="U11" s="2">
        <v>3</v>
      </c>
      <c r="V11" s="2">
        <v>4</v>
      </c>
      <c r="W11" s="2">
        <v>5</v>
      </c>
      <c r="X11" s="2">
        <v>6</v>
      </c>
      <c r="Y11" s="2">
        <v>7</v>
      </c>
      <c r="Z11" s="2">
        <v>8</v>
      </c>
      <c r="AA11" s="2">
        <v>9</v>
      </c>
      <c r="AB11" s="2">
        <v>10</v>
      </c>
      <c r="AC11" s="2">
        <v>11</v>
      </c>
      <c r="AD11" s="2">
        <v>12</v>
      </c>
      <c r="AE11" s="20" t="s">
        <v>31</v>
      </c>
    </row>
    <row r="12" spans="2:32" ht="14.25">
      <c r="B12" s="19">
        <v>2009</v>
      </c>
      <c r="C12" s="21"/>
      <c r="D12" s="21"/>
      <c r="E12" s="21"/>
      <c r="F12" s="21"/>
      <c r="G12" s="21"/>
      <c r="H12" s="21"/>
      <c r="I12" s="21"/>
      <c r="J12" s="21"/>
      <c r="K12" s="21"/>
      <c r="L12" s="21"/>
      <c r="M12" s="21"/>
      <c r="N12" s="21"/>
      <c r="O12" s="23">
        <f>IF(B12&lt;E6,AE12,"")</f>
      </c>
      <c r="P12" s="23">
        <f>IF(SUM(C12:N12)=0,"",SUM(C12:N12))</f>
      </c>
      <c r="Q12" s="23">
        <f>IF(O12=0,"",IF(B12=$E$6,$I$39-P12,IF(B12&lt;$E$6,O12-P12,"")))</f>
      </c>
      <c r="R12" s="56"/>
      <c r="S12" s="22">
        <f>C12*(1+C27/12)</f>
        <v>0</v>
      </c>
      <c r="T12" s="22">
        <f>D12*(1+C27/12)+S12*(1+C27/12)</f>
        <v>0</v>
      </c>
      <c r="U12" s="22">
        <f>E12*(1+C27/12)+T12*(1+C27/12)</f>
        <v>0</v>
      </c>
      <c r="V12" s="22">
        <f>F12*(1+C27/12)+U12*(1+C27/12)</f>
        <v>0</v>
      </c>
      <c r="W12" s="22">
        <f>G12*(1+C27/12)+V12*(1+C27/12)</f>
        <v>0</v>
      </c>
      <c r="X12" s="22">
        <f>H12*(1+C27/12)+W12*(1+C27/12)</f>
        <v>0</v>
      </c>
      <c r="Y12" s="22">
        <f>I12*(1+C27/12)+X12*(1+C27/12)</f>
        <v>0</v>
      </c>
      <c r="Z12" s="22">
        <f>J12*(1+C27/12)+Y12*(1+C27/12)</f>
        <v>0</v>
      </c>
      <c r="AA12" s="22">
        <f>K12*(1+C27/12)+Z12*(1+C27/12)</f>
        <v>0</v>
      </c>
      <c r="AB12" s="22">
        <f>L12*(1+C27/12)+AA12*(1+C27/12)</f>
        <v>0</v>
      </c>
      <c r="AC12" s="22">
        <f>M12*(1+C27/12)+AB12*(1+C27/12)</f>
        <v>0</v>
      </c>
      <c r="AD12" s="22">
        <f>N12*(1+C27/12)+AC12*(1+C27/12)</f>
        <v>0</v>
      </c>
      <c r="AE12" s="22">
        <f>(C12*(1+C27))+(D12*(1+C27*11/12))+(E12*(1+C27*10/12))+(F12*(1+C27*9/12))+(G12*(1+C27*8/12))+(H12*(1+C27*7/12))+(I12*(1+C27*6/12))+(J12*(1+C27*5/12))+(K12*(1+C27*4/12))+(L12*(1+C27*3/12))+(M12*(1+C27*2/12))+(N12*(1+C27*1/12))</f>
        <v>0</v>
      </c>
      <c r="AF12" s="51">
        <f aca="true" t="shared" si="0" ref="AF12:AF23">AF11*(1+$C$7)+AE12</f>
        <v>0</v>
      </c>
    </row>
    <row r="13" spans="2:32" ht="14.25">
      <c r="B13" s="19">
        <v>2010</v>
      </c>
      <c r="C13" s="21"/>
      <c r="D13" s="21"/>
      <c r="E13" s="21"/>
      <c r="F13" s="21"/>
      <c r="G13" s="21"/>
      <c r="H13" s="21"/>
      <c r="I13" s="21"/>
      <c r="J13" s="21"/>
      <c r="K13" s="21"/>
      <c r="L13" s="21"/>
      <c r="M13" s="21"/>
      <c r="N13" s="21"/>
      <c r="O13" s="23">
        <f aca="true" t="shared" si="1" ref="O13:O23">IF(B13&lt;$E$6,AF13,"")</f>
      </c>
      <c r="P13" s="23">
        <f aca="true" t="shared" si="2" ref="P13:P23">IF(SUM(C13:N13)=0,"",SUM(C13:N13))</f>
      </c>
      <c r="Q13" s="23">
        <f>IF(O13=0,"",IF(B13=$E$6,$I$39-P13-O12,IF(B13&lt;$E$6,O13-P13-O12,"")))</f>
      </c>
      <c r="R13" s="56"/>
      <c r="S13" s="22">
        <f>C13*(1+D27/12)</f>
        <v>0</v>
      </c>
      <c r="T13" s="22">
        <f>D13*(1+D27/12)+S13*(1+D27/12)</f>
        <v>0</v>
      </c>
      <c r="U13" s="22">
        <f>E13*(1+D27/12)+T13*(1+D27/12)</f>
        <v>0</v>
      </c>
      <c r="V13" s="22">
        <f>F13*(1+D27/12)+U13*(1+D27/12)</f>
        <v>0</v>
      </c>
      <c r="W13" s="22">
        <f>G13*(1+D27/12)+V13*(1+D27/12)</f>
        <v>0</v>
      </c>
      <c r="X13" s="22">
        <f>H13*(1+D27/12)+W13*(1+D27/12)</f>
        <v>0</v>
      </c>
      <c r="Y13" s="22">
        <f>I13*(1+D27/12)+X13*(1+D27/12)</f>
        <v>0</v>
      </c>
      <c r="Z13" s="22">
        <f>J13*(1+D27/12)+Y13*(1+D27/12)</f>
        <v>0</v>
      </c>
      <c r="AA13" s="22">
        <f>K13*(1+D27/12)+Z13*(1+D27/12)</f>
        <v>0</v>
      </c>
      <c r="AB13" s="22">
        <f>L13*(1+D27/12)+AA13*(1+D27/12)</f>
        <v>0</v>
      </c>
      <c r="AC13" s="22">
        <f>M13*(1+D27/12)+AB13*(1+D27/12)</f>
        <v>0</v>
      </c>
      <c r="AD13" s="22">
        <f>N13*(1+D27/12)+AC13*(1+D27/12)</f>
        <v>0</v>
      </c>
      <c r="AE13" s="22">
        <f>(C13*(1+D27))+(D13*(1+D27*11/12))+(E13*(1+D27*10/12))+(F13*(1+D27*9/12))+(G13*(1+D27*8/12))+(H13*(1+D27*7/12))+(I13*(1+D27*6/12))+(J13*(1+D27*5/12))+(K13*(1+D27*4/12))+(L13*(1+D27*3/12))+(M13*(1+D27*2/12))+(N13*(1+D27*1/12))</f>
        <v>0</v>
      </c>
      <c r="AF13" s="51">
        <f>AF12*(1+$C$7)+AE13</f>
        <v>0</v>
      </c>
    </row>
    <row r="14" spans="2:32" ht="14.25">
      <c r="B14" s="19">
        <v>2011</v>
      </c>
      <c r="C14" s="21"/>
      <c r="D14" s="21"/>
      <c r="E14" s="21"/>
      <c r="F14" s="21"/>
      <c r="G14" s="21"/>
      <c r="H14" s="21"/>
      <c r="I14" s="21"/>
      <c r="J14" s="21"/>
      <c r="K14" s="21"/>
      <c r="L14" s="21"/>
      <c r="M14" s="21"/>
      <c r="N14" s="21"/>
      <c r="O14" s="23">
        <f t="shared" si="1"/>
      </c>
      <c r="P14" s="23">
        <f t="shared" si="2"/>
      </c>
      <c r="Q14" s="23">
        <f aca="true" t="shared" si="3" ref="Q14:Q22">IF(O14="","",IF(B14=$E$6,$I$39-P14-O13,IF(B14&lt;$E$6,O14-P14-O13,"")))</f>
      </c>
      <c r="R14" s="56"/>
      <c r="S14" s="22">
        <f>C14*(1+E27/12)</f>
        <v>0</v>
      </c>
      <c r="T14" s="22">
        <f>D14*(1+E27/12)+S14*(1+E27/12)</f>
        <v>0</v>
      </c>
      <c r="U14" s="22">
        <f>E14*(1+E27/12)+T14*(1+E27/12)</f>
        <v>0</v>
      </c>
      <c r="V14" s="22">
        <f>F14*(1+E27/12)+U14*(1+E27/12)</f>
        <v>0</v>
      </c>
      <c r="W14" s="22">
        <f>G14*(1+E27/12)+V14*(1+E27/12)</f>
        <v>0</v>
      </c>
      <c r="X14" s="22">
        <f>H14*(1+E27/12)+W14*(1+E27/12)</f>
        <v>0</v>
      </c>
      <c r="Y14" s="22">
        <f>I14*(1+E27/12)+X14*(1+E27/12)</f>
        <v>0</v>
      </c>
      <c r="Z14" s="22">
        <f>J14*(1+E27/12)+Y14*(1+E27/12)</f>
        <v>0</v>
      </c>
      <c r="AA14" s="22">
        <f>K14*(1+E27/12)+Z14*(1+E27/12)</f>
        <v>0</v>
      </c>
      <c r="AB14" s="22">
        <f>L14*(1+E27/12)+AA14*(1+E27/12)</f>
        <v>0</v>
      </c>
      <c r="AC14" s="22">
        <f>M14*(1+E27/12)+AB14*(1+E27/12)</f>
        <v>0</v>
      </c>
      <c r="AD14" s="22">
        <f>N14*(1+E27/12)+AC14*(1+E27/12)</f>
        <v>0</v>
      </c>
      <c r="AE14" s="22">
        <f>(C14*(1+E27))+(D14*(1+E27*11/12))+(E14*(1+E27*10/12))+(F14*(1+E27*9/12))+(G14*(1+E27*8/12))+(H14*(1+E27*7/12))+(I14*(1+E27*6/12))+(J14*(1+E27*5/12))+(K14*(1+E27*4/12))+(L14*(1+E27*3/12))+(M14*(1+E27*2/12))+(N14*(1+E27*1/12))</f>
        <v>0</v>
      </c>
      <c r="AF14" s="51">
        <f t="shared" si="0"/>
        <v>0</v>
      </c>
    </row>
    <row r="15" spans="2:32" ht="14.25">
      <c r="B15" s="19">
        <v>2012</v>
      </c>
      <c r="C15" s="21"/>
      <c r="D15" s="21"/>
      <c r="E15" s="21"/>
      <c r="F15" s="21"/>
      <c r="G15" s="21"/>
      <c r="H15" s="21"/>
      <c r="I15" s="21"/>
      <c r="J15" s="21"/>
      <c r="K15" s="21"/>
      <c r="L15" s="21"/>
      <c r="M15" s="21"/>
      <c r="N15" s="21"/>
      <c r="O15" s="23">
        <f t="shared" si="1"/>
      </c>
      <c r="P15" s="23">
        <f t="shared" si="2"/>
      </c>
      <c r="Q15" s="23">
        <f t="shared" si="3"/>
      </c>
      <c r="R15" s="56"/>
      <c r="S15" s="22">
        <f>C15*(1+F27/12)</f>
        <v>0</v>
      </c>
      <c r="T15" s="22">
        <f>D15*(1+F27/12)+S15*(1+F27/12)</f>
        <v>0</v>
      </c>
      <c r="U15" s="22">
        <f>E15*(1+F27/12)+T15*(1+F27/12)</f>
        <v>0</v>
      </c>
      <c r="V15" s="22">
        <f>F15*(1+F27/12)+U15*(1+F27/12)</f>
        <v>0</v>
      </c>
      <c r="W15" s="22">
        <f>G15*(1+F27/12)+V15*(1+F27/12)</f>
        <v>0</v>
      </c>
      <c r="X15" s="22">
        <f>H15*(1+F27/12)+W15*(1+F27/12)</f>
        <v>0</v>
      </c>
      <c r="Y15" s="22">
        <f>I15*(1+F27/12)+X15*(1+F27/12)</f>
        <v>0</v>
      </c>
      <c r="Z15" s="22">
        <f>J15*(1+F27/12)+Y15*(1+F27/12)</f>
        <v>0</v>
      </c>
      <c r="AA15" s="22">
        <f>K15*(1+F27/12)+Z15*(1+F27/12)</f>
        <v>0</v>
      </c>
      <c r="AB15" s="22">
        <f>L15*(1+F27/12)+AA15*(1+F27/12)</f>
        <v>0</v>
      </c>
      <c r="AC15" s="22">
        <f>M15*(1+F27/12)+AB15*(1+F27/12)</f>
        <v>0</v>
      </c>
      <c r="AD15" s="22">
        <f>N15*(1+F27/12)+AC15*(1+F27/12)</f>
        <v>0</v>
      </c>
      <c r="AE15" s="22">
        <f>(C15*(1+F27))+(D15*(1+F27*11/12))+(E15*(1+F27*10/12))+(F15*(1+F27*9/12))+(G15*(1+F27*8/12))+(H15*(1+F27*7/12))+(I15*(1+F27*6/12))+(J15*(1+F27*5/12))+(K15*(1+F27*4/12))+(L15*(1+F27*3/12))+(M15*(1+F27*2/12))+(N15*(1+F27*1/12))</f>
        <v>0</v>
      </c>
      <c r="AF15" s="51">
        <f t="shared" si="0"/>
        <v>0</v>
      </c>
    </row>
    <row r="16" spans="2:32" ht="14.25">
      <c r="B16" s="19">
        <v>2013</v>
      </c>
      <c r="C16" s="21"/>
      <c r="D16" s="21"/>
      <c r="E16" s="21"/>
      <c r="F16" s="21"/>
      <c r="G16" s="21"/>
      <c r="H16" s="21"/>
      <c r="I16" s="21"/>
      <c r="J16" s="21"/>
      <c r="K16" s="21"/>
      <c r="L16" s="21"/>
      <c r="M16" s="21"/>
      <c r="N16" s="21"/>
      <c r="O16" s="23">
        <f t="shared" si="1"/>
      </c>
      <c r="P16" s="23">
        <f t="shared" si="2"/>
      </c>
      <c r="Q16" s="23">
        <f t="shared" si="3"/>
      </c>
      <c r="R16" s="56"/>
      <c r="S16" s="22">
        <f>C16*(1+G27/12)</f>
        <v>0</v>
      </c>
      <c r="T16" s="22">
        <f>D16*(1+G27/12)+S16*(1+G27/12)</f>
        <v>0</v>
      </c>
      <c r="U16" s="22">
        <f>E16*(1+G27/12)+T16*(1+G27/12)</f>
        <v>0</v>
      </c>
      <c r="V16" s="22">
        <f>F16*(1+G27/12)+U16*(1+G27/12)</f>
        <v>0</v>
      </c>
      <c r="W16" s="22">
        <f>G16*(1+G27/12)+V16*(1+G27/12)</f>
        <v>0</v>
      </c>
      <c r="X16" s="22">
        <f>H16*(1+G27/12)+W16*(1+G27/12)</f>
        <v>0</v>
      </c>
      <c r="Y16" s="22">
        <f>I16*(1+G27/12)+X16*(1+G27/12)</f>
        <v>0</v>
      </c>
      <c r="Z16" s="22">
        <f>J16*(1+G27/12)+Y16*(1+G27/12)</f>
        <v>0</v>
      </c>
      <c r="AA16" s="22">
        <f>K16*(1+G27/12)+Z16*(1+G27/12)</f>
        <v>0</v>
      </c>
      <c r="AB16" s="22">
        <f>L16*(1+G27/12)+AA16*(1+G27/12)</f>
        <v>0</v>
      </c>
      <c r="AC16" s="22">
        <f>M16*(1+G27/12)+AB16*(1+G27/12)</f>
        <v>0</v>
      </c>
      <c r="AD16" s="22">
        <f>N16*(1+G27/12)+AC16*(1+G27/12)</f>
        <v>0</v>
      </c>
      <c r="AE16" s="22">
        <f>(C16*(1+G27))+(D16*(1+G27*11/12))+(E16*(1+G27*10/12))+(F16*(1+G27*9/12))+(G16*(1+G27*8/12))+(H16*(1+G27*7/12))+(I16*(1+G27*6/12))+(J16*(1+G27*5/12))+(K16*(1+G27*4/12))+(L16*(1+G27*3/12))+(M16*(1+G27*2/12))+(N16*(1+G27*1/12))</f>
        <v>0</v>
      </c>
      <c r="AF16" s="51">
        <f t="shared" si="0"/>
        <v>0</v>
      </c>
    </row>
    <row r="17" spans="2:32" ht="14.25">
      <c r="B17" s="19">
        <v>2014</v>
      </c>
      <c r="C17" s="21"/>
      <c r="D17" s="21"/>
      <c r="E17" s="21"/>
      <c r="F17" s="21"/>
      <c r="G17" s="21"/>
      <c r="H17" s="21"/>
      <c r="I17" s="21"/>
      <c r="J17" s="21"/>
      <c r="K17" s="21"/>
      <c r="L17" s="21"/>
      <c r="M17" s="21"/>
      <c r="N17" s="21"/>
      <c r="O17" s="23">
        <f t="shared" si="1"/>
      </c>
      <c r="P17" s="23">
        <f t="shared" si="2"/>
      </c>
      <c r="Q17" s="23">
        <f t="shared" si="3"/>
      </c>
      <c r="R17" s="56"/>
      <c r="S17" s="22">
        <f>C17*(1+H27/12)</f>
        <v>0</v>
      </c>
      <c r="T17" s="22">
        <f>D17*(1+H27/12)+S17*(1+H27/12)</f>
        <v>0</v>
      </c>
      <c r="U17" s="22">
        <f>E17*(1+H27/12)+T17*(1+H27/12)</f>
        <v>0</v>
      </c>
      <c r="V17" s="22">
        <f>F17*(1+H27/12)+U17*(1+H27/12)</f>
        <v>0</v>
      </c>
      <c r="W17" s="22">
        <f>G17*(1+H27/12)+V17*(1+H27/12)</f>
        <v>0</v>
      </c>
      <c r="X17" s="22">
        <f>H17*(1+H27/12)+W17*(1+H27/12)</f>
        <v>0</v>
      </c>
      <c r="Y17" s="22">
        <f>I17*(1+H27/12)+X17*(1+H27/12)</f>
        <v>0</v>
      </c>
      <c r="Z17" s="22">
        <f>J17*(1+H27/12)+Y17*(1+H27/12)</f>
        <v>0</v>
      </c>
      <c r="AA17" s="22">
        <f>K17*(1+H27/12)+Z17*(1+H27/12)</f>
        <v>0</v>
      </c>
      <c r="AB17" s="22">
        <f>L17*(1+H27/12)+AA17*(1+H27/12)</f>
        <v>0</v>
      </c>
      <c r="AC17" s="22">
        <f>M17*(1+H27/12)+AB17*(1+H27/12)</f>
        <v>0</v>
      </c>
      <c r="AD17" s="22">
        <f>N17*(1+H27/12)+AC17*(1+H27/12)</f>
        <v>0</v>
      </c>
      <c r="AE17" s="22">
        <f>(C17*(1+H27))+(D17*(1+H27*11/12))+(E17*(1+H27*10/12))+(F17*(1+H27*9/12))+(G17*(1+H27*8/12))+(H17*(1+H27*7/12))+(I17*(1+H27*6/12))+(J17*(1+H27*5/12))+(K17*(1+H27*4/12))+(L17*(1+H27*3/12))+(M17*(1+H27*2/12))+(N17*(1+H27*1/12))</f>
        <v>0</v>
      </c>
      <c r="AF17" s="51">
        <f t="shared" si="0"/>
        <v>0</v>
      </c>
    </row>
    <row r="18" spans="2:32" ht="14.25">
      <c r="B18" s="19">
        <v>2015</v>
      </c>
      <c r="C18" s="21"/>
      <c r="D18" s="21"/>
      <c r="E18" s="21"/>
      <c r="F18" s="21"/>
      <c r="G18" s="21"/>
      <c r="H18" s="21"/>
      <c r="I18" s="21"/>
      <c r="J18" s="21"/>
      <c r="K18" s="21"/>
      <c r="L18" s="21"/>
      <c r="M18" s="21"/>
      <c r="N18" s="21"/>
      <c r="O18" s="23">
        <f t="shared" si="1"/>
      </c>
      <c r="P18" s="23">
        <f t="shared" si="2"/>
      </c>
      <c r="Q18" s="23">
        <f t="shared" si="3"/>
      </c>
      <c r="S18" s="22">
        <f>C18*(1+I27/12)</f>
        <v>0</v>
      </c>
      <c r="T18" s="22">
        <f>D18*(1+I27/12)+S18*(1+I27/12)</f>
        <v>0</v>
      </c>
      <c r="U18" s="22">
        <f>E18*(1+I27/12)+T18*(1+I27/12)</f>
        <v>0</v>
      </c>
      <c r="V18" s="22">
        <f>F18*(1+I27/12)+U18*(1+I27/12)</f>
        <v>0</v>
      </c>
      <c r="W18" s="22">
        <f>G18*(1+I27/12)+V18*(1+I27/12)</f>
        <v>0</v>
      </c>
      <c r="X18" s="22">
        <f>H18*(1+I27/12)+W18*(1+I27/12)</f>
        <v>0</v>
      </c>
      <c r="Y18" s="22">
        <f>I18*(1+I27/12)+X18*(1+I27/12)</f>
        <v>0</v>
      </c>
      <c r="Z18" s="22">
        <f>J18*(1+I27/12)+Y18*(1+I27/12)</f>
        <v>0</v>
      </c>
      <c r="AA18" s="22">
        <f>K18*(1+I27/12)+Z18*(1+I27/12)</f>
        <v>0</v>
      </c>
      <c r="AB18" s="22">
        <f>L18*(1+I27/12)+AA18*(1+I27/12)</f>
        <v>0</v>
      </c>
      <c r="AC18" s="22">
        <f>M18*(1+I27/12)+AB18*(1+I27/12)</f>
        <v>0</v>
      </c>
      <c r="AD18" s="22">
        <f>N18*(1+I27/12)+AC18*(1+I27/12)</f>
        <v>0</v>
      </c>
      <c r="AE18" s="22">
        <f>(C18*(1+I27))+(D18*(1+I27*11/12))+(E18*(1+I27*10/12))+(F18*(1+I27*9/12))+(G18*(1+I27*8/12))+(H18*(1+I27*7/12))+(I18*(1+I27*6/12))+(J18*(1+I27*5/12))+(K18*(1+I27*4/12))+(L18*(1+I27*3/12))+(M18*(1+I27*2/12))+(N18*(1+I27*1/12))</f>
        <v>0</v>
      </c>
      <c r="AF18" s="51">
        <f t="shared" si="0"/>
        <v>0</v>
      </c>
    </row>
    <row r="19" spans="2:32" ht="14.25">
      <c r="B19" s="19">
        <v>2016</v>
      </c>
      <c r="C19" s="21"/>
      <c r="D19" s="21"/>
      <c r="E19" s="21"/>
      <c r="F19" s="21"/>
      <c r="G19" s="21"/>
      <c r="H19" s="21"/>
      <c r="I19" s="21"/>
      <c r="J19" s="21"/>
      <c r="K19" s="21"/>
      <c r="L19" s="21"/>
      <c r="M19" s="21"/>
      <c r="N19" s="21"/>
      <c r="O19" s="23">
        <f t="shared" si="1"/>
      </c>
      <c r="P19" s="23">
        <f t="shared" si="2"/>
      </c>
      <c r="Q19" s="23">
        <f t="shared" si="3"/>
      </c>
      <c r="S19" s="22">
        <f>C19*(1+J27/12)</f>
        <v>0</v>
      </c>
      <c r="T19" s="22">
        <f>D19*(1+J27/12)+S19*(1+J27/12)</f>
        <v>0</v>
      </c>
      <c r="U19" s="22">
        <f>E19*(1+J27/12)+T19*(1+J27/12)</f>
        <v>0</v>
      </c>
      <c r="V19" s="22">
        <f>F19*(1+I27/12)+U19*(1+I27/12)</f>
        <v>0</v>
      </c>
      <c r="W19" s="22">
        <f>G19*(1+J27/12)+V19*(1+J27/12)</f>
        <v>0</v>
      </c>
      <c r="X19" s="22">
        <f>H19*(1+J27/12)+W19*(1+J27/12)</f>
        <v>0</v>
      </c>
      <c r="Y19" s="22">
        <f>I19*(1+J27/12)+X19*(1+J27/12)</f>
        <v>0</v>
      </c>
      <c r="Z19" s="22">
        <f>J19*(1+J27/12)+Y19*(1+J27/12)</f>
        <v>0</v>
      </c>
      <c r="AA19" s="22">
        <f>K19*(1+J27/12)+Z19*(1+J27/12)</f>
        <v>0</v>
      </c>
      <c r="AB19" s="22">
        <f>L19*(1+J27/12)+AA19*(1+J27/12)</f>
        <v>0</v>
      </c>
      <c r="AC19" s="22">
        <f>M19*(1+J27/12)+AB19*(1+J27/12)</f>
        <v>0</v>
      </c>
      <c r="AD19" s="22">
        <f>N19*(1+J27/12)+AC19*(1+J27/12)</f>
        <v>0</v>
      </c>
      <c r="AE19" s="22">
        <f>(C19*(1+J27))+(D19*(1+J27*11/12))+(E19*(1+J27*10/12))+(F19*(1+J27*9/12))+(G19*(1+J27*8/12))+(H19*(1+J27*7/12))+(I19*(1+J27*6/12))+(J19*(1+J27*5/12))+(K19*(1+J27*4/12))+(L19*(1+J27*3/12))+(M19*(1+J27*2/12))+(N19*(1+J27*1/12))</f>
        <v>0</v>
      </c>
      <c r="AF19" s="51">
        <f t="shared" si="0"/>
        <v>0</v>
      </c>
    </row>
    <row r="20" spans="2:32" ht="14.25">
      <c r="B20" s="19">
        <v>2017</v>
      </c>
      <c r="C20" s="21"/>
      <c r="D20" s="21"/>
      <c r="E20" s="21"/>
      <c r="F20" s="21"/>
      <c r="G20" s="21"/>
      <c r="H20" s="21"/>
      <c r="I20" s="21"/>
      <c r="J20" s="21"/>
      <c r="K20" s="21"/>
      <c r="L20" s="21"/>
      <c r="M20" s="21"/>
      <c r="N20" s="21"/>
      <c r="O20" s="23">
        <f t="shared" si="1"/>
      </c>
      <c r="P20" s="23">
        <f t="shared" si="2"/>
      </c>
      <c r="Q20" s="23">
        <f t="shared" si="3"/>
      </c>
      <c r="S20" s="22">
        <f>C20*(1+K27/12)</f>
        <v>0</v>
      </c>
      <c r="T20" s="22">
        <f>D20*(1+K27/12)+S20*(1+K27/12)</f>
        <v>0</v>
      </c>
      <c r="U20" s="22">
        <f>E20*(1+K27/12)+T20*(1+K27/12)</f>
        <v>0</v>
      </c>
      <c r="V20" s="22">
        <f>F20*(1+K27/12)+U20*(1+K27/12)</f>
        <v>0</v>
      </c>
      <c r="W20" s="22">
        <f>G20*(1+K27/12)+V20*(1+K27/12)</f>
        <v>0</v>
      </c>
      <c r="X20" s="22">
        <f>H20*(1+K27/12)+W20*(1+K27/12)</f>
        <v>0</v>
      </c>
      <c r="Y20" s="22">
        <f>I20*(1+K27/12)+X20*(1+K27/12)</f>
        <v>0</v>
      </c>
      <c r="Z20" s="22">
        <f>J20*(1+K27/12)+Y20*(1+K27/12)</f>
        <v>0</v>
      </c>
      <c r="AA20" s="22">
        <f>K20*(1+K27/12)+Z20*(1+K27/12)</f>
        <v>0</v>
      </c>
      <c r="AB20" s="22">
        <f>L20*(1+K27/12)+AA20*(1+K27/12)</f>
        <v>0</v>
      </c>
      <c r="AC20" s="22">
        <f>M20*(1+K27/12)+AB20*(1+K27/12)</f>
        <v>0</v>
      </c>
      <c r="AD20" s="22">
        <f>N20*(1+K27/12)+AC20*(1+K27/12)</f>
        <v>0</v>
      </c>
      <c r="AE20" s="22">
        <f>(C20*(1+K27))+(D20*(1+K27*11/12))+(E20*(1+K27*10/12))+(F20*(1+K27*9/12))+(G20*(1+K27*8/12))+(H20*(1+K27*7/12))+(I20*(1+K27*6/12))+(J20*(1+K27*5/12))+(K20*(1+K27*4/12))+(L20*(1+K27*3/12))+(M20*(1+K27*2/12))+(N20*(1+K27*1/12))</f>
        <v>0</v>
      </c>
      <c r="AF20" s="51">
        <f t="shared" si="0"/>
        <v>0</v>
      </c>
    </row>
    <row r="21" spans="2:32" ht="14.25">
      <c r="B21" s="19">
        <v>2018</v>
      </c>
      <c r="C21" s="21"/>
      <c r="D21" s="21"/>
      <c r="E21" s="21"/>
      <c r="F21" s="21"/>
      <c r="G21" s="21"/>
      <c r="H21" s="21"/>
      <c r="I21" s="21"/>
      <c r="J21" s="21"/>
      <c r="K21" s="21"/>
      <c r="L21" s="21"/>
      <c r="M21" s="21"/>
      <c r="N21" s="21"/>
      <c r="O21" s="23">
        <f t="shared" si="1"/>
      </c>
      <c r="P21" s="23">
        <f t="shared" si="2"/>
      </c>
      <c r="Q21" s="23">
        <f t="shared" si="3"/>
      </c>
      <c r="S21" s="22">
        <f>C21*(1+L27/12)</f>
        <v>0</v>
      </c>
      <c r="T21" s="22">
        <f>D21*(1+L27/12)+S21*(1+L27/12)</f>
        <v>0</v>
      </c>
      <c r="U21" s="22">
        <f>E21*(1+L27/12)+T21*(1+L27/12)</f>
        <v>0</v>
      </c>
      <c r="V21" s="22">
        <f>F21*(1+L27/12)+U21*(1+L27/12)</f>
        <v>0</v>
      </c>
      <c r="W21" s="22">
        <f>G21*(1+L27/12)+V21*(1+L27/12)</f>
        <v>0</v>
      </c>
      <c r="X21" s="22">
        <f>H21*(1+L27/12)+W21*(1+L27/12)</f>
        <v>0</v>
      </c>
      <c r="Y21" s="22">
        <f>I21*(1+L27/12)+X21*(1+L27/12)</f>
        <v>0</v>
      </c>
      <c r="Z21" s="22">
        <f>J21*(1+L27/12)+Y21*(1+L27/12)</f>
        <v>0</v>
      </c>
      <c r="AA21" s="22">
        <f>K21*(1+L27/12)+Z21*(1+L27/12)</f>
        <v>0</v>
      </c>
      <c r="AB21" s="22">
        <f>L21*(1+L27/12)+AA21*(1+L27/12)</f>
        <v>0</v>
      </c>
      <c r="AC21" s="22">
        <f>M21*(1+L27/12)+AB21*(1+L27/12)</f>
        <v>0</v>
      </c>
      <c r="AD21" s="22">
        <f>N21*(1+L27/12)+AC21*(1+L27/12)</f>
        <v>0</v>
      </c>
      <c r="AE21" s="22">
        <f>(C21*(1+L27))+(D21*(1+L27*11/12))+(E21*(1+L27*10/12))+(F21*(1+L27*9/12))+(G21*(1+L27*8/12))+(H21*(1+L27*7/12))+(I21*(1+L27*6/12))+(J21*(1+L27*5/12))+(K21*(1+L27*4/12))+(L21*(1+L27*3/12))+(M21*(1+L27*2/12))+(N21*(1+L27*1/12))</f>
        <v>0</v>
      </c>
      <c r="AF21" s="51">
        <f t="shared" si="0"/>
        <v>0</v>
      </c>
    </row>
    <row r="22" spans="2:32" ht="14.25">
      <c r="B22" s="19">
        <v>2019</v>
      </c>
      <c r="C22" s="21"/>
      <c r="D22" s="21"/>
      <c r="E22" s="21"/>
      <c r="F22" s="21"/>
      <c r="G22" s="21"/>
      <c r="H22" s="21"/>
      <c r="I22" s="21"/>
      <c r="J22" s="21"/>
      <c r="K22" s="21"/>
      <c r="L22" s="21"/>
      <c r="M22" s="21"/>
      <c r="N22" s="21"/>
      <c r="O22" s="23">
        <f t="shared" si="1"/>
      </c>
      <c r="P22" s="23">
        <f t="shared" si="2"/>
      </c>
      <c r="Q22" s="23">
        <f t="shared" si="3"/>
      </c>
      <c r="S22" s="22">
        <f>C22*(1+M27/12)</f>
        <v>0</v>
      </c>
      <c r="T22" s="22">
        <f>D22*(1+M27/12)+S22*(1+M27/12)</f>
        <v>0</v>
      </c>
      <c r="U22" s="22">
        <f>E22*(1+M27/12)+T22*(1+M27/12)</f>
        <v>0</v>
      </c>
      <c r="V22" s="22">
        <f>F22*(1+M27/12)+U22*(1+M27/12)</f>
        <v>0</v>
      </c>
      <c r="W22" s="22">
        <f>G22*(1+M27/12)+V22*(1+M27/12)</f>
        <v>0</v>
      </c>
      <c r="X22" s="22">
        <f>H22*(1+M27/12)+W22*(1+M27/12)</f>
        <v>0</v>
      </c>
      <c r="Y22" s="22">
        <f>I22*(1+M27/12)+X22*(1+M27/12)</f>
        <v>0</v>
      </c>
      <c r="Z22" s="22">
        <f>J22*(1+M27/12)+Y22*(1+M27/12)</f>
        <v>0</v>
      </c>
      <c r="AA22" s="22">
        <f>K22*(1+M27/12)+Z22*(1+M27/12)</f>
        <v>0</v>
      </c>
      <c r="AB22" s="22">
        <f>L22*(1+M27/12)+AA22*(1+M27/12)</f>
        <v>0</v>
      </c>
      <c r="AC22" s="22">
        <f>M22*(1+M27/12)+AB22*(1+M27/12)</f>
        <v>0</v>
      </c>
      <c r="AD22" s="22">
        <f>N22*(1+M27/12)+AC22*(1+M27/12)</f>
        <v>0</v>
      </c>
      <c r="AE22" s="22">
        <f>(C22*(1+M27))+(D22*(1+M27*11/12))+(E22*(1+M27*10/12))+(F22*(1+M27*9/12))+(G22*(1+M27*8/12))+(H22*(1+M27*7/12))+(I22*(1+M27*6/12))+(J22*(1+M27*5/12))+(K22*(1+M27*4/12))+(L22*(1+M27*3/12))+(M22*(1+M27*2/12))+(N22*(1+M27*1/12))</f>
        <v>0</v>
      </c>
      <c r="AF22" s="51">
        <f t="shared" si="0"/>
        <v>0</v>
      </c>
    </row>
    <row r="23" spans="2:32" ht="14.25">
      <c r="B23" s="19">
        <v>2020</v>
      </c>
      <c r="C23" s="21"/>
      <c r="D23" s="21"/>
      <c r="E23" s="21"/>
      <c r="F23" s="21"/>
      <c r="G23" s="21"/>
      <c r="H23" s="21"/>
      <c r="I23" s="21"/>
      <c r="J23" s="21"/>
      <c r="K23" s="21"/>
      <c r="L23" s="21"/>
      <c r="M23" s="21"/>
      <c r="N23" s="21"/>
      <c r="O23" s="23">
        <f t="shared" si="1"/>
      </c>
      <c r="P23" s="23">
        <f t="shared" si="2"/>
      </c>
      <c r="Q23" s="23">
        <f>IF(O23="","",#REF!(B23=$E$6,$I$39-P23-O22,IF(B23&lt;$E$6,O23-P23-O22,"")))</f>
      </c>
      <c r="S23" s="22">
        <f>C23*(1+N27/12)</f>
        <v>0</v>
      </c>
      <c r="T23" s="22">
        <f>D23*(1+N27/12)+S23*(1+N27/12)</f>
        <v>0</v>
      </c>
      <c r="U23" s="22">
        <f>E23*(1+N27/12)+T23*(1+Q27/12)</f>
        <v>0</v>
      </c>
      <c r="V23" s="22">
        <f>F23*(1+N27/12)+U23*(1+T27/12)</f>
        <v>0</v>
      </c>
      <c r="W23" s="22">
        <f>G23*(1+N27/12)+V23*(1+V27/12)</f>
        <v>0</v>
      </c>
      <c r="X23" s="22">
        <f>H23*(1+N27/12)+W23*(1+X27/12)</f>
        <v>0</v>
      </c>
      <c r="Y23" s="22">
        <f>I23*(1+N27/12)+X23*(1+Z27/12)</f>
        <v>0</v>
      </c>
      <c r="Z23" s="22">
        <f>J23*(1+N27/12)+Y23*(1+AB27/12)</f>
        <v>0</v>
      </c>
      <c r="AA23" s="22">
        <f>K23*(1+N27/12)+Z23*(1+AD27/12)</f>
        <v>0</v>
      </c>
      <c r="AB23" s="22">
        <f>L23*(1+N27/12)+AA23*(1+AF27/12)</f>
        <v>0</v>
      </c>
      <c r="AC23" s="22">
        <f>M23*(1+N27/12)+AB23*(1+AH27/12)</f>
        <v>0</v>
      </c>
      <c r="AD23" s="22">
        <f>N23*(1+N27/12)+AC23*(1+AJ27/12)</f>
        <v>0</v>
      </c>
      <c r="AE23" s="22">
        <f>(C23*(1+N27))+(D23*(1+N27*11/12))+(E23*(1+N27*10/12))+(F23*(1+N27*9/12))+(G23*(1+N27*8/12))+(H23*(1+N27*7/12))+(I23*(1+N27*6/12))+(J23*(1+N27*5/12))+(K23*(1+N27*4/12))+(L23*(1+N27*3/12))+(M23*(1+N27*2/12))+(N23*(1+N27*1/12))</f>
        <v>0</v>
      </c>
      <c r="AF23" s="51">
        <f t="shared" si="0"/>
        <v>0</v>
      </c>
    </row>
    <row r="24" spans="16:17" ht="12.75">
      <c r="P24" s="57"/>
      <c r="Q24" s="57"/>
    </row>
    <row r="25" ht="12.75" hidden="1"/>
    <row r="26" spans="2:16" ht="12.75" hidden="1">
      <c r="B26" s="24" t="s">
        <v>11</v>
      </c>
      <c r="C26" s="25">
        <v>2008</v>
      </c>
      <c r="D26" s="25">
        <v>2009</v>
      </c>
      <c r="E26" s="25">
        <v>2010</v>
      </c>
      <c r="F26" s="25">
        <v>2011</v>
      </c>
      <c r="G26" s="25">
        <v>2012</v>
      </c>
      <c r="H26" s="25">
        <v>2013</v>
      </c>
      <c r="I26" s="25">
        <v>2014</v>
      </c>
      <c r="J26" s="25">
        <v>2015</v>
      </c>
      <c r="K26" s="25">
        <v>2016</v>
      </c>
      <c r="L26" s="25">
        <v>2017</v>
      </c>
      <c r="M26" s="25">
        <v>2018</v>
      </c>
      <c r="N26" s="25">
        <v>2019</v>
      </c>
      <c r="O26" s="26"/>
      <c r="P26" s="26"/>
    </row>
    <row r="27" spans="2:16" ht="12.75" hidden="1">
      <c r="B27" s="27" t="s">
        <v>10</v>
      </c>
      <c r="C27" s="28">
        <f>+C7</f>
        <v>0</v>
      </c>
      <c r="D27" s="28">
        <f>+C7</f>
        <v>0</v>
      </c>
      <c r="E27" s="28">
        <f>+C7</f>
        <v>0</v>
      </c>
      <c r="F27" s="28">
        <f>+C7</f>
        <v>0</v>
      </c>
      <c r="G27" s="28">
        <f>+C7</f>
        <v>0</v>
      </c>
      <c r="H27" s="28">
        <f>+C7</f>
        <v>0</v>
      </c>
      <c r="I27" s="28">
        <f>+C7</f>
        <v>0</v>
      </c>
      <c r="J27" s="28">
        <f>+C7</f>
        <v>0</v>
      </c>
      <c r="K27" s="28">
        <f>+C7</f>
        <v>0</v>
      </c>
      <c r="L27" s="28">
        <f>+C7</f>
        <v>0</v>
      </c>
      <c r="M27" s="28">
        <f>+C7</f>
        <v>0</v>
      </c>
      <c r="N27" s="28">
        <f>+C7</f>
        <v>0</v>
      </c>
      <c r="O27" s="29"/>
      <c r="P27" s="29"/>
    </row>
    <row r="28" ht="12.75" hidden="1"/>
    <row r="29" ht="12.75" hidden="1"/>
    <row r="30" ht="12.75" hidden="1"/>
    <row r="31" spans="1:14" ht="20.25">
      <c r="A31" s="40"/>
      <c r="B31" s="30" t="s">
        <v>49</v>
      </c>
      <c r="C31" s="31" t="s">
        <v>34</v>
      </c>
      <c r="D31" s="31">
        <f>+C6</f>
        <v>0</v>
      </c>
      <c r="E31" s="32" t="s">
        <v>35</v>
      </c>
      <c r="F31" s="32">
        <f>+E6</f>
        <v>0</v>
      </c>
      <c r="G31" s="32" t="s">
        <v>36</v>
      </c>
      <c r="H31" s="85" t="e">
        <f>+G39+H39</f>
        <v>#N/A</v>
      </c>
      <c r="I31" s="86"/>
      <c r="J31" s="87"/>
      <c r="M31" s="53"/>
      <c r="N31" s="49"/>
    </row>
    <row r="32" spans="1:25" ht="18">
      <c r="A32" s="40"/>
      <c r="B32" s="41"/>
      <c r="C32" s="42"/>
      <c r="D32" s="42"/>
      <c r="E32" s="42"/>
      <c r="F32" s="43"/>
      <c r="G32" s="43"/>
      <c r="J32" s="34"/>
      <c r="K32" s="43"/>
      <c r="L32" s="34"/>
      <c r="M32" s="44"/>
      <c r="O32" s="45"/>
      <c r="W32" s="35"/>
      <c r="Y32" s="49"/>
    </row>
    <row r="33" spans="2:28" ht="18">
      <c r="B33" s="59" t="e">
        <f>IF(H31&lt;C5,"You did not save enough to meet her savings goal.","Congratulations! You saved enough to meet her savings goal.")</f>
        <v>#N/A</v>
      </c>
      <c r="O33" s="37"/>
      <c r="P33" s="37"/>
      <c r="Q33" s="37"/>
      <c r="R33" s="37"/>
      <c r="S33" s="37"/>
      <c r="T33" s="37"/>
      <c r="Z33" s="37"/>
      <c r="AA33" s="37"/>
      <c r="AB33" s="37"/>
    </row>
    <row r="34" spans="2:28" ht="16.5" customHeight="1">
      <c r="B34" s="36"/>
      <c r="O34" s="37"/>
      <c r="P34" s="37"/>
      <c r="Q34" s="37"/>
      <c r="R34" s="37"/>
      <c r="S34" s="37"/>
      <c r="T34" s="37"/>
      <c r="X34" s="50"/>
      <c r="Z34" s="37"/>
      <c r="AA34" s="37"/>
      <c r="AB34" s="37"/>
    </row>
    <row r="35" spans="1:25" ht="18">
      <c r="A35" s="40"/>
      <c r="B35" s="41"/>
      <c r="C35" s="42"/>
      <c r="D35" s="42"/>
      <c r="E35" s="42"/>
      <c r="F35" s="74" t="s">
        <v>61</v>
      </c>
      <c r="G35" s="75"/>
      <c r="H35" s="75"/>
      <c r="I35" s="76">
        <f>SUM(C12:N23)</f>
        <v>0</v>
      </c>
      <c r="J35" s="77"/>
      <c r="O35" s="43"/>
      <c r="P35" s="43"/>
      <c r="W35" s="35"/>
      <c r="X35" s="49"/>
      <c r="Y35" s="43"/>
    </row>
    <row r="36" spans="1:24" ht="18">
      <c r="A36" s="40"/>
      <c r="B36" s="41"/>
      <c r="C36" s="42"/>
      <c r="D36" s="42"/>
      <c r="E36" s="42"/>
      <c r="F36" s="74" t="s">
        <v>62</v>
      </c>
      <c r="G36" s="75" t="s">
        <v>62</v>
      </c>
      <c r="H36" s="75"/>
      <c r="I36" s="76" t="e">
        <f>H31-I35</f>
        <v>#N/A</v>
      </c>
      <c r="J36" s="78"/>
      <c r="O36" s="37"/>
      <c r="P36" s="45"/>
      <c r="W36" s="35"/>
      <c r="X36" s="1"/>
    </row>
    <row r="37" spans="15:28" ht="14.25" customHeight="1" hidden="1">
      <c r="O37" s="37"/>
      <c r="P37" s="37"/>
      <c r="Q37" s="37"/>
      <c r="R37" s="37"/>
      <c r="S37" s="37"/>
      <c r="T37" s="37"/>
      <c r="W37" s="37"/>
      <c r="X37" s="37"/>
      <c r="Y37" s="37"/>
      <c r="Z37" s="37"/>
      <c r="AA37" s="37"/>
      <c r="AB37" s="37"/>
    </row>
    <row r="38" ht="12.75" hidden="1"/>
    <row r="39" spans="2:9" ht="12.75" customHeight="1" hidden="1">
      <c r="B39" s="2" t="s">
        <v>12</v>
      </c>
      <c r="C39" s="2">
        <v>1</v>
      </c>
      <c r="D39" s="2">
        <f>IF(D31=B39,1,IF(D31=B40,2,IF(D31=B41,3,IF(D31=B42,4,IF(D31=B43,5,IF(D31=B44,6,IF(D31=B45,7,IF(D31=B46,8,D40))))))))</f>
        <v>0</v>
      </c>
      <c r="G39" s="33" t="e">
        <f>VLOOKUP(F31-1,B12:AF23,31)*(1+C7*D39/12)</f>
        <v>#N/A</v>
      </c>
      <c r="H39" s="33" t="e">
        <f>VLOOKUP(F31,B12:AE23,17+D39)</f>
        <v>#N/A</v>
      </c>
      <c r="I39" s="34" t="e">
        <f>G39+H39</f>
        <v>#N/A</v>
      </c>
    </row>
    <row r="40" spans="2:4" ht="12.75" customHeight="1" hidden="1">
      <c r="B40" s="2" t="s">
        <v>13</v>
      </c>
      <c r="C40" s="2">
        <v>2</v>
      </c>
      <c r="D40" s="2">
        <f>IF(D31=B47,9,IF(D31=B48,10,IF(D31=B49,11,IF(D31=B50,12,0))))</f>
        <v>0</v>
      </c>
    </row>
    <row r="41" spans="2:4" ht="12.75" customHeight="1" hidden="1">
      <c r="B41" s="2" t="s">
        <v>14</v>
      </c>
      <c r="C41" s="2">
        <v>3</v>
      </c>
      <c r="D41" s="38" t="e">
        <f>HLOOKUP(F31,C26:N27,2)</f>
        <v>#N/A</v>
      </c>
    </row>
    <row r="42" spans="2:3" ht="12.75" customHeight="1" hidden="1">
      <c r="B42" s="2" t="s">
        <v>15</v>
      </c>
      <c r="C42" s="2">
        <v>4</v>
      </c>
    </row>
    <row r="43" spans="2:3" ht="12.75" customHeight="1" hidden="1">
      <c r="B43" s="2" t="s">
        <v>16</v>
      </c>
      <c r="C43" s="2">
        <v>5</v>
      </c>
    </row>
    <row r="44" spans="2:3" ht="12.75" customHeight="1" hidden="1">
      <c r="B44" s="2" t="s">
        <v>8</v>
      </c>
      <c r="C44" s="2">
        <v>6</v>
      </c>
    </row>
    <row r="45" spans="2:3" ht="12.75" customHeight="1" hidden="1">
      <c r="B45" s="2" t="s">
        <v>17</v>
      </c>
      <c r="C45" s="2">
        <v>7</v>
      </c>
    </row>
    <row r="46" spans="2:3" ht="12.75" customHeight="1" hidden="1">
      <c r="B46" s="2" t="s">
        <v>18</v>
      </c>
      <c r="C46" s="2">
        <v>8</v>
      </c>
    </row>
    <row r="47" spans="2:3" ht="12.75" customHeight="1" hidden="1">
      <c r="B47" s="2" t="s">
        <v>19</v>
      </c>
      <c r="C47" s="2">
        <v>9</v>
      </c>
    </row>
    <row r="48" spans="2:3" ht="12.75" customHeight="1" hidden="1">
      <c r="B48" s="2" t="s">
        <v>20</v>
      </c>
      <c r="C48" s="2">
        <v>10</v>
      </c>
    </row>
    <row r="49" spans="2:3" ht="12.75" customHeight="1" hidden="1">
      <c r="B49" s="2" t="s">
        <v>21</v>
      </c>
      <c r="C49" s="2">
        <v>11</v>
      </c>
    </row>
    <row r="50" spans="2:3" ht="12.75" customHeight="1" hidden="1">
      <c r="B50" s="2" t="s">
        <v>22</v>
      </c>
      <c r="C50" s="2">
        <v>12</v>
      </c>
    </row>
    <row r="51" ht="12.75" customHeight="1" hidden="1"/>
    <row r="52" spans="19:27" ht="12.75" customHeight="1" hidden="1">
      <c r="S52" s="39" t="s">
        <v>38</v>
      </c>
      <c r="AA52" s="62" t="s">
        <v>3</v>
      </c>
    </row>
    <row r="53" spans="19:27" ht="12.75" customHeight="1" hidden="1">
      <c r="S53" s="38">
        <v>0.0382</v>
      </c>
      <c r="U53" s="2" t="s">
        <v>48</v>
      </c>
      <c r="AA53" s="62" t="s">
        <v>39</v>
      </c>
    </row>
    <row r="54" spans="19:27" ht="12.75" customHeight="1" hidden="1">
      <c r="S54" s="38">
        <v>0.044</v>
      </c>
      <c r="U54" s="2" t="s">
        <v>40</v>
      </c>
      <c r="AA54" s="62" t="s">
        <v>41</v>
      </c>
    </row>
    <row r="55" spans="19:27" ht="12.75" customHeight="1" hidden="1">
      <c r="S55" s="38">
        <v>0.0553</v>
      </c>
      <c r="U55" s="2" t="s">
        <v>42</v>
      </c>
      <c r="AA55" s="62" t="s">
        <v>52</v>
      </c>
    </row>
    <row r="56" spans="19:27" ht="12.75" customHeight="1" hidden="1">
      <c r="S56" s="38">
        <v>0.0665</v>
      </c>
      <c r="U56" s="2" t="s">
        <v>37</v>
      </c>
      <c r="AA56" s="62" t="s">
        <v>43</v>
      </c>
    </row>
    <row r="57" ht="5.25" customHeight="1" hidden="1"/>
    <row r="58" ht="5.25" customHeight="1" hidden="1"/>
    <row r="59" ht="5.25" customHeight="1" hidden="1"/>
    <row r="60" ht="5.25" customHeight="1" hidden="1"/>
    <row r="61" ht="5.25" customHeight="1" hidden="1"/>
    <row r="62" ht="5.25" customHeight="1" hidden="1"/>
    <row r="63" ht="5.25" customHeight="1" hidden="1"/>
    <row r="64" ht="5.25" customHeight="1" hidden="1"/>
    <row r="65" ht="5.25" customHeight="1" hidden="1"/>
    <row r="66" ht="5.25" customHeight="1" hidden="1"/>
    <row r="67" ht="5.25" customHeight="1" hidden="1"/>
    <row r="68" ht="5.25" customHeight="1" hidden="1"/>
    <row r="69" ht="5.25" customHeight="1" hidden="1"/>
    <row r="70" ht="5.25" customHeight="1" hidden="1"/>
    <row r="71" ht="5.25" customHeight="1" hidden="1"/>
    <row r="72" ht="5.25" customHeight="1" hidden="1"/>
    <row r="73" ht="5.25" customHeight="1" hidden="1"/>
    <row r="74" ht="5.25" customHeight="1" hidden="1"/>
    <row r="75" ht="5.25" customHeight="1" hidden="1"/>
    <row r="76" ht="5.25" customHeight="1" hidden="1"/>
    <row r="77" ht="12.75" hidden="1"/>
  </sheetData>
  <sheetProtection sheet="1" objects="1" scenarios="1"/>
  <protectedRanges>
    <protectedRange sqref="C4:E7" name="Range1_1_1_1"/>
    <protectedRange sqref="C12:N23 S12:AC23" name="Range2_1_1"/>
  </protectedRanges>
  <mergeCells count="9">
    <mergeCell ref="F36:H36"/>
    <mergeCell ref="I36:J36"/>
    <mergeCell ref="H31:J31"/>
    <mergeCell ref="C4:E4"/>
    <mergeCell ref="C5:E5"/>
    <mergeCell ref="C7:E7"/>
    <mergeCell ref="C6:D6"/>
    <mergeCell ref="F35:H35"/>
    <mergeCell ref="I35:J35"/>
  </mergeCells>
  <dataValidations count="4">
    <dataValidation type="list" showInputMessage="1" showErrorMessage="1" sqref="E6">
      <formula1>$B$12:$B$23</formula1>
    </dataValidation>
    <dataValidation type="list" showInputMessage="1" showErrorMessage="1" sqref="C7">
      <formula1>$S$53:$S$56</formula1>
    </dataValidation>
    <dataValidation type="list" showInputMessage="1" showErrorMessage="1" sqref="C4">
      <formula1>$AA$52:$AA$56</formula1>
    </dataValidation>
    <dataValidation type="list" showInputMessage="1" showErrorMessage="1" sqref="C6">
      <formula1>$B$39:$B$50</formula1>
    </dataValidation>
  </dataValidations>
  <hyperlinks>
    <hyperlink ref="M31:O31" location="'Example 2'!A1" display="Click Here to Continue"/>
  </hyperlinks>
  <printOptions/>
  <pageMargins left="0.75" right="0.75" top="1" bottom="1" header="0.5" footer="0.5"/>
  <pageSetup fitToHeight="1" fitToWidth="1" horizontalDpi="600" verticalDpi="600" orientation="landscape"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 Ag-Econ/Econ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jschumacher</dc:creator>
  <cp:keywords/>
  <dc:description/>
  <cp:lastModifiedBy>khayes</cp:lastModifiedBy>
  <cp:lastPrinted>2009-08-25T20:54:58Z</cp:lastPrinted>
  <dcterms:created xsi:type="dcterms:W3CDTF">2008-06-02T14:33:58Z</dcterms:created>
  <dcterms:modified xsi:type="dcterms:W3CDTF">2009-08-26T20:53:19Z</dcterms:modified>
  <cp:category/>
  <cp:version/>
  <cp:contentType/>
  <cp:contentStatus/>
</cp:coreProperties>
</file>