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en\Desktop\Fair\2023 Livestock\"/>
    </mc:Choice>
  </mc:AlternateContent>
  <xr:revisionPtr revIDLastSave="0" documentId="8_{4E1401D0-E000-433A-8C79-10BD7080C8C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3 - Carcass" sheetId="1" r:id="rId1"/>
    <sheet name="2023 - Ultrasoun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1" l="1"/>
  <c r="R31" i="1"/>
  <c r="G41" i="1"/>
  <c r="J41" i="1"/>
  <c r="R41" i="1" s="1"/>
  <c r="K41" i="1"/>
  <c r="S41" i="1" s="1"/>
  <c r="G16" i="1"/>
  <c r="J16" i="1"/>
  <c r="K16" i="1" s="1"/>
  <c r="G17" i="1"/>
  <c r="J17" i="1"/>
  <c r="K17" i="1" s="1"/>
  <c r="G18" i="1"/>
  <c r="J18" i="1"/>
  <c r="G19" i="1"/>
  <c r="J19" i="1"/>
  <c r="K19" i="1"/>
  <c r="R19" i="1" s="1"/>
  <c r="G20" i="1"/>
  <c r="J20" i="1"/>
  <c r="K20" i="1" s="1"/>
  <c r="G21" i="1"/>
  <c r="J21" i="1"/>
  <c r="K21" i="1" s="1"/>
  <c r="G22" i="1"/>
  <c r="J22" i="1"/>
  <c r="K22" i="1" s="1"/>
  <c r="G23" i="1"/>
  <c r="J23" i="1"/>
  <c r="K23" i="1"/>
  <c r="R23" i="1" s="1"/>
  <c r="G24" i="1"/>
  <c r="J24" i="1"/>
  <c r="K24" i="1" s="1"/>
  <c r="G25" i="1"/>
  <c r="J25" i="1"/>
  <c r="K25" i="1"/>
  <c r="G26" i="1"/>
  <c r="J26" i="1"/>
  <c r="K26" i="1" s="1"/>
  <c r="G27" i="1"/>
  <c r="J27" i="1"/>
  <c r="K27" i="1" s="1"/>
  <c r="G28" i="1"/>
  <c r="J28" i="1"/>
  <c r="K28" i="1" s="1"/>
  <c r="G29" i="1"/>
  <c r="J29" i="1"/>
  <c r="K29" i="1" s="1"/>
  <c r="G30" i="1"/>
  <c r="J30" i="1"/>
  <c r="K30" i="1" s="1"/>
  <c r="G31" i="1"/>
  <c r="J31" i="1"/>
  <c r="K31" i="1" s="1"/>
  <c r="G32" i="1"/>
  <c r="J32" i="1"/>
  <c r="K32" i="1"/>
  <c r="G33" i="1"/>
  <c r="J33" i="1"/>
  <c r="K33" i="1" s="1"/>
  <c r="G34" i="1"/>
  <c r="J34" i="1"/>
  <c r="K34" i="1"/>
  <c r="G35" i="1"/>
  <c r="J35" i="1"/>
  <c r="K35" i="1" s="1"/>
  <c r="G36" i="1"/>
  <c r="J36" i="1"/>
  <c r="K36" i="1"/>
  <c r="G37" i="1"/>
  <c r="J37" i="1"/>
  <c r="K37" i="1" s="1"/>
  <c r="G38" i="1"/>
  <c r="J38" i="1"/>
  <c r="K38" i="1"/>
  <c r="G39" i="1"/>
  <c r="J39" i="1"/>
  <c r="K39" i="1" s="1"/>
  <c r="G40" i="1"/>
  <c r="J40" i="1"/>
  <c r="K40" i="1" s="1"/>
  <c r="R27" i="1" l="1"/>
  <c r="R29" i="1"/>
  <c r="S29" i="1" s="1"/>
  <c r="R32" i="1"/>
  <c r="R38" i="1"/>
  <c r="S38" i="1" s="1"/>
  <c r="T38" i="1" s="1"/>
  <c r="R21" i="1"/>
  <c r="S21" i="1" s="1"/>
  <c r="T21" i="1" s="1"/>
  <c r="R34" i="1"/>
  <c r="R40" i="1"/>
  <c r="R30" i="1"/>
  <c r="R17" i="1"/>
  <c r="S17" i="1" s="1"/>
  <c r="T17" i="1" s="1"/>
  <c r="R28" i="1"/>
  <c r="S28" i="1" s="1"/>
  <c r="R36" i="1"/>
  <c r="R25" i="1"/>
  <c r="S25" i="1" s="1"/>
  <c r="S23" i="1"/>
  <c r="T23" i="1" s="1"/>
  <c r="S31" i="1"/>
  <c r="R37" i="1"/>
  <c r="S37" i="1" s="1"/>
  <c r="R33" i="1"/>
  <c r="S33" i="1" s="1"/>
  <c r="R39" i="1"/>
  <c r="S39" i="1" s="1"/>
  <c r="T32" i="1"/>
  <c r="R35" i="1"/>
  <c r="S35" i="1" s="1"/>
  <c r="T35" i="1" s="1"/>
  <c r="S34" i="1"/>
  <c r="T34" i="1" s="1"/>
  <c r="S30" i="1"/>
  <c r="T30" i="1" s="1"/>
  <c r="R26" i="1"/>
  <c r="T26" i="1" s="1"/>
  <c r="R22" i="1"/>
  <c r="S22" i="1"/>
  <c r="T22" i="1" s="1"/>
  <c r="S19" i="1"/>
  <c r="T19" i="1" s="1"/>
  <c r="K18" i="1"/>
  <c r="S24" i="1"/>
  <c r="S40" i="1"/>
  <c r="T40" i="1" s="1"/>
  <c r="S36" i="1"/>
  <c r="T36" i="1" s="1"/>
  <c r="S32" i="1"/>
  <c r="R24" i="1"/>
  <c r="R20" i="1"/>
  <c r="S20" i="1" s="1"/>
  <c r="R16" i="1"/>
  <c r="S16" i="1" s="1"/>
  <c r="T28" i="1" l="1"/>
  <c r="T29" i="1"/>
  <c r="T24" i="1"/>
  <c r="T25" i="1"/>
  <c r="S27" i="1"/>
  <c r="T27" i="1" s="1"/>
  <c r="T39" i="1"/>
  <c r="T20" i="1"/>
  <c r="T37" i="1"/>
  <c r="R18" i="1"/>
  <c r="T18" i="1" s="1"/>
  <c r="T16" i="1"/>
  <c r="T33" i="1"/>
  <c r="S18" i="1"/>
  <c r="G13" i="1" l="1"/>
  <c r="J13" i="1"/>
  <c r="G14" i="1"/>
  <c r="J14" i="1"/>
  <c r="G11" i="1"/>
  <c r="J11" i="1"/>
  <c r="K11" i="1" s="1"/>
  <c r="G7" i="1"/>
  <c r="J7" i="1"/>
  <c r="G9" i="1"/>
  <c r="J9" i="1"/>
  <c r="K9" i="1" s="1"/>
  <c r="G10" i="1"/>
  <c r="J10" i="1"/>
  <c r="G8" i="1"/>
  <c r="J8" i="1"/>
  <c r="K8" i="1" s="1"/>
  <c r="G12" i="1"/>
  <c r="J12" i="1"/>
  <c r="K12" i="1" s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K10" i="1" l="1"/>
  <c r="K7" i="1"/>
  <c r="K14" i="1"/>
  <c r="K13" i="1"/>
  <c r="R12" i="1"/>
  <c r="S12" i="1" s="1"/>
  <c r="T12" i="1" s="1"/>
  <c r="R8" i="1"/>
  <c r="R9" i="1"/>
  <c r="R11" i="1"/>
  <c r="S11" i="1" s="1"/>
  <c r="S8" i="1" l="1"/>
  <c r="T8" i="1" s="1"/>
  <c r="S9" i="1"/>
  <c r="T9" i="1" s="1"/>
  <c r="R14" i="1"/>
  <c r="R7" i="1"/>
  <c r="S7" i="1" s="1"/>
  <c r="T7" i="1" s="1"/>
  <c r="R10" i="1"/>
  <c r="T11" i="1"/>
  <c r="R13" i="1"/>
  <c r="S13" i="1" s="1"/>
  <c r="E68" i="2"/>
  <c r="I68" i="2" s="1"/>
  <c r="E67" i="2"/>
  <c r="I67" i="2" s="1"/>
  <c r="E66" i="2"/>
  <c r="I66" i="2" s="1"/>
  <c r="J66" i="2" s="1"/>
  <c r="E65" i="2"/>
  <c r="I65" i="2" s="1"/>
  <c r="E64" i="2"/>
  <c r="E63" i="2"/>
  <c r="I63" i="2" s="1"/>
  <c r="J62" i="2"/>
  <c r="E62" i="2"/>
  <c r="I62" i="2" s="1"/>
  <c r="E61" i="2"/>
  <c r="I61" i="2" s="1"/>
  <c r="E60" i="2"/>
  <c r="I60" i="2" s="1"/>
  <c r="E59" i="2"/>
  <c r="I59" i="2" s="1"/>
  <c r="E58" i="2"/>
  <c r="I58" i="2" s="1"/>
  <c r="E57" i="2"/>
  <c r="I57" i="2" s="1"/>
  <c r="E56" i="2"/>
  <c r="I56" i="2" s="1"/>
  <c r="E55" i="2"/>
  <c r="I55" i="2" s="1"/>
  <c r="E54" i="2"/>
  <c r="I54" i="2" s="1"/>
  <c r="E53" i="2"/>
  <c r="I53" i="2" s="1"/>
  <c r="E52" i="2"/>
  <c r="I52" i="2" s="1"/>
  <c r="E51" i="2"/>
  <c r="I51" i="2" s="1"/>
  <c r="E50" i="2"/>
  <c r="I50" i="2" s="1"/>
  <c r="E49" i="2"/>
  <c r="I49" i="2" s="1"/>
  <c r="E48" i="2"/>
  <c r="I48" i="2" s="1"/>
  <c r="E47" i="2"/>
  <c r="I47" i="2" s="1"/>
  <c r="E46" i="2"/>
  <c r="I46" i="2" s="1"/>
  <c r="E45" i="2"/>
  <c r="I45" i="2" s="1"/>
  <c r="E44" i="2"/>
  <c r="I44" i="2" s="1"/>
  <c r="E43" i="2"/>
  <c r="I43" i="2" s="1"/>
  <c r="E42" i="2"/>
  <c r="I42" i="2" s="1"/>
  <c r="E41" i="2"/>
  <c r="I41" i="2" s="1"/>
  <c r="E40" i="2"/>
  <c r="I40" i="2" s="1"/>
  <c r="E39" i="2"/>
  <c r="I39" i="2" s="1"/>
  <c r="E38" i="2"/>
  <c r="I38" i="2" s="1"/>
  <c r="E37" i="2"/>
  <c r="I37" i="2" s="1"/>
  <c r="E36" i="2"/>
  <c r="I36" i="2" s="1"/>
  <c r="E35" i="2"/>
  <c r="I35" i="2" s="1"/>
  <c r="E34" i="2"/>
  <c r="I34" i="2" s="1"/>
  <c r="E33" i="2"/>
  <c r="I33" i="2" s="1"/>
  <c r="E32" i="2"/>
  <c r="I32" i="2" s="1"/>
  <c r="E31" i="2"/>
  <c r="I31" i="2" s="1"/>
  <c r="E30" i="2"/>
  <c r="I30" i="2" s="1"/>
  <c r="E29" i="2"/>
  <c r="I29" i="2" s="1"/>
  <c r="E28" i="2"/>
  <c r="I28" i="2" s="1"/>
  <c r="E27" i="2"/>
  <c r="I27" i="2" s="1"/>
  <c r="E26" i="2"/>
  <c r="I26" i="2" s="1"/>
  <c r="E25" i="2"/>
  <c r="I25" i="2" s="1"/>
  <c r="E24" i="2"/>
  <c r="I24" i="2" s="1"/>
  <c r="E23" i="2"/>
  <c r="I23" i="2" s="1"/>
  <c r="E22" i="2"/>
  <c r="I22" i="2" s="1"/>
  <c r="E21" i="2"/>
  <c r="I21" i="2" s="1"/>
  <c r="E20" i="2"/>
  <c r="I20" i="2" s="1"/>
  <c r="E19" i="2"/>
  <c r="I19" i="2" s="1"/>
  <c r="E18" i="2"/>
  <c r="I18" i="2" s="1"/>
  <c r="E17" i="2"/>
  <c r="I17" i="2" s="1"/>
  <c r="E16" i="2"/>
  <c r="I16" i="2" s="1"/>
  <c r="E15" i="2"/>
  <c r="I15" i="2" s="1"/>
  <c r="E14" i="2"/>
  <c r="I14" i="2" s="1"/>
  <c r="E13" i="2"/>
  <c r="I13" i="2" s="1"/>
  <c r="E12" i="2"/>
  <c r="I12" i="2" s="1"/>
  <c r="E11" i="2"/>
  <c r="I11" i="2" s="1"/>
  <c r="E10" i="2"/>
  <c r="I10" i="2" s="1"/>
  <c r="E9" i="2"/>
  <c r="I9" i="2" s="1"/>
  <c r="E8" i="2"/>
  <c r="S14" i="1" l="1"/>
  <c r="T14" i="1" s="1"/>
  <c r="T13" i="1"/>
  <c r="S10" i="1"/>
  <c r="T10" i="1" s="1"/>
  <c r="I8" i="2"/>
  <c r="I64" i="2"/>
  <c r="J64" i="2" s="1"/>
  <c r="J14" i="2"/>
  <c r="J30" i="2"/>
  <c r="J46" i="2"/>
  <c r="J58" i="2"/>
  <c r="J24" i="2"/>
  <c r="J40" i="2"/>
  <c r="J56" i="2"/>
  <c r="J10" i="2"/>
  <c r="J26" i="2"/>
  <c r="J42" i="2"/>
  <c r="J43" i="2"/>
  <c r="J55" i="2"/>
  <c r="J16" i="2"/>
  <c r="J48" i="2"/>
  <c r="J13" i="2"/>
  <c r="J21" i="2"/>
  <c r="J18" i="2"/>
  <c r="J22" i="2"/>
  <c r="J29" i="2"/>
  <c r="J37" i="2"/>
  <c r="J59" i="2"/>
  <c r="J11" i="2"/>
  <c r="J23" i="2"/>
  <c r="J34" i="2"/>
  <c r="J38" i="2"/>
  <c r="J45" i="2"/>
  <c r="J53" i="2"/>
  <c r="J68" i="2"/>
  <c r="J8" i="2"/>
  <c r="L8" i="2" s="1"/>
  <c r="M8" i="2" s="1"/>
  <c r="J20" i="2"/>
  <c r="J27" i="2"/>
  <c r="J39" i="2"/>
  <c r="J50" i="2"/>
  <c r="J54" i="2"/>
  <c r="J61" i="2"/>
  <c r="J65" i="2"/>
  <c r="J32" i="2"/>
  <c r="J31" i="2"/>
  <c r="J47" i="2"/>
  <c r="J63" i="2"/>
  <c r="J9" i="2"/>
  <c r="J12" i="2"/>
  <c r="J25" i="2"/>
  <c r="J28" i="2"/>
  <c r="J41" i="2"/>
  <c r="J44" i="2"/>
  <c r="J57" i="2"/>
  <c r="J60" i="2"/>
  <c r="J19" i="2"/>
  <c r="J35" i="2"/>
  <c r="J51" i="2"/>
  <c r="J67" i="2"/>
  <c r="J15" i="2"/>
  <c r="J17" i="2"/>
  <c r="J33" i="2"/>
  <c r="J36" i="2"/>
  <c r="J49" i="2"/>
  <c r="J52" i="2"/>
  <c r="N8" i="2" l="1"/>
  <c r="E7" i="2"/>
  <c r="I7" i="2" l="1"/>
  <c r="J7" i="2"/>
  <c r="L7" i="2" s="1"/>
  <c r="M7" i="2" s="1"/>
  <c r="J15" i="1"/>
  <c r="N7" i="2" l="1"/>
  <c r="K15" i="1"/>
  <c r="R15" i="1" l="1"/>
  <c r="S15" i="1" s="1"/>
  <c r="G15" i="1"/>
  <c r="T15" i="1" l="1"/>
</calcChain>
</file>

<file path=xl/sharedStrings.xml><?xml version="1.0" encoding="utf-8"?>
<sst xmlns="http://schemas.openxmlformats.org/spreadsheetml/2006/main" count="293" uniqueCount="87">
  <si>
    <t>N</t>
  </si>
  <si>
    <t>Required</t>
  </si>
  <si>
    <t>Tag</t>
  </si>
  <si>
    <t>Exhibitor</t>
  </si>
  <si>
    <t>Live Wt</t>
  </si>
  <si>
    <t>HCW</t>
  </si>
  <si>
    <t>Dressing %</t>
  </si>
  <si>
    <t>Breeder</t>
  </si>
  <si>
    <t>160 min</t>
  </si>
  <si>
    <t>220 max</t>
  </si>
  <si>
    <t>10th Rib Fat</t>
  </si>
  <si>
    <t>0.40 min</t>
  </si>
  <si>
    <t>0.80 max</t>
  </si>
  <si>
    <t>6.5 min</t>
  </si>
  <si>
    <t>10 max</t>
  </si>
  <si>
    <t>LMA</t>
  </si>
  <si>
    <t>2 min</t>
  </si>
  <si>
    <t>3 max</t>
  </si>
  <si>
    <t>90 min</t>
  </si>
  <si>
    <t>FFL, lbs</t>
  </si>
  <si>
    <t>FFL, %</t>
  </si>
  <si>
    <t>52.5 min</t>
  </si>
  <si>
    <t>Marbling Score</t>
  </si>
  <si>
    <t>5 max</t>
  </si>
  <si>
    <t>Color Score</t>
  </si>
  <si>
    <t>3 min</t>
  </si>
  <si>
    <t>Firm Score</t>
  </si>
  <si>
    <t>Wet Score</t>
  </si>
  <si>
    <t>Live Abnorm.</t>
  </si>
  <si>
    <t>Carcass Abnorm.</t>
  </si>
  <si>
    <t>Carcass Length</t>
  </si>
  <si>
    <t>30 min</t>
  </si>
  <si>
    <t>SOE</t>
  </si>
  <si>
    <t>MED</t>
  </si>
  <si>
    <t>LOW</t>
  </si>
  <si>
    <t>County or Reservation</t>
  </si>
  <si>
    <t>Ashlyn Brown</t>
  </si>
  <si>
    <t>Brinlee Flesch</t>
  </si>
  <si>
    <t>Don Kolste</t>
  </si>
  <si>
    <t>Kesler Kolste</t>
  </si>
  <si>
    <t>Morgan Riphenburg</t>
  </si>
  <si>
    <t>Hugh Bradley</t>
  </si>
  <si>
    <t>Erika Kujava</t>
  </si>
  <si>
    <t>Nash Singer</t>
  </si>
  <si>
    <t>Kristen Boumans</t>
  </si>
  <si>
    <t>Destini Anderson</t>
  </si>
  <si>
    <t>Ethan Brown</t>
  </si>
  <si>
    <t>Layla Blonde</t>
  </si>
  <si>
    <t>Wyatt Fix</t>
  </si>
  <si>
    <t>Osten Cole</t>
  </si>
  <si>
    <t>Breauna Erickson</t>
  </si>
  <si>
    <t>Desirae Salois</t>
  </si>
  <si>
    <t>Morgan Wilder</t>
  </si>
  <si>
    <t>Madalyne Stokes</t>
  </si>
  <si>
    <t>Samuel Flesch</t>
  </si>
  <si>
    <t>Clara Blonde</t>
  </si>
  <si>
    <t>Miles Geer</t>
  </si>
  <si>
    <t>Corin Brown</t>
  </si>
  <si>
    <t>William Suta</t>
  </si>
  <si>
    <t>Alyson Leach</t>
  </si>
  <si>
    <t>Mac McCauley</t>
  </si>
  <si>
    <t>Katelyn Suta</t>
  </si>
  <si>
    <t>Ella Stokes</t>
  </si>
  <si>
    <t>Bridger Ergenbright</t>
  </si>
  <si>
    <t>Laiten Lindberg</t>
  </si>
  <si>
    <t>Lahren Fowler</t>
  </si>
  <si>
    <t>Jaxson Van Haur</t>
  </si>
  <si>
    <t>Kaylee Nickol</t>
  </si>
  <si>
    <t>Brant Blonde</t>
  </si>
  <si>
    <t>Jordie's Show Pigs</t>
  </si>
  <si>
    <t>Riverview Colony</t>
  </si>
  <si>
    <t>Gruszie Show Pigs</t>
  </si>
  <si>
    <t>Seville Colony</t>
  </si>
  <si>
    <t>Chris Wilder</t>
  </si>
  <si>
    <t>Brody Stokes</t>
  </si>
  <si>
    <t>Braaten Show Pigs</t>
  </si>
  <si>
    <t>Hi-Line Show Pigs</t>
  </si>
  <si>
    <t>Big Rose Colony</t>
  </si>
  <si>
    <t>JB Show</t>
  </si>
  <si>
    <t>Habets Show Pigs</t>
  </si>
  <si>
    <t>Toejnes Show Pigs</t>
  </si>
  <si>
    <t>Birch Creek Colony</t>
  </si>
  <si>
    <t>Midway Colony</t>
  </si>
  <si>
    <t>New Rockport Colony</t>
  </si>
  <si>
    <t>Marias Fair</t>
  </si>
  <si>
    <t>Y</t>
  </si>
  <si>
    <t>Knox Singer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</si>
</sst>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10"/>
      </patternFill>
    </fill>
    <fill>
      <patternFill patternType="solid">
        <fgColor indexed="8"/>
        <bgColor indexed="13"/>
      </patternFill>
    </fill>
    <fill>
      <patternFill patternType="solid">
        <fgColor indexed="22"/>
        <bgColor indexed="12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13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0" xfId="0" applyFont="1" applyFill="1" applyProtection="1"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2" fillId="3" borderId="1" xfId="0" applyFont="1" applyFill="1" applyBorder="1" applyAlignment="1" applyProtection="1">
      <alignment horizontal="center"/>
      <protection locked="0" hidden="1"/>
    </xf>
    <xf numFmtId="0" fontId="4" fillId="4" borderId="8" xfId="0" applyFont="1" applyFill="1" applyBorder="1" applyAlignment="1" applyProtection="1">
      <alignment horizontal="center"/>
      <protection locked="0" hidden="1"/>
    </xf>
    <xf numFmtId="0" fontId="4" fillId="4" borderId="1" xfId="0" applyFont="1" applyFill="1" applyBorder="1" applyAlignment="1" applyProtection="1">
      <alignment horizontal="center"/>
      <protection locked="0" hidden="1"/>
    </xf>
    <xf numFmtId="0" fontId="2" fillId="0" borderId="9" xfId="0" applyFont="1" applyBorder="1" applyAlignment="1" applyProtection="1">
      <alignment horizontal="center"/>
      <protection locked="0" hidden="1"/>
    </xf>
    <xf numFmtId="2" fontId="3" fillId="5" borderId="4" xfId="0" applyNumberFormat="1" applyFont="1" applyFill="1" applyBorder="1" applyAlignment="1" applyProtection="1">
      <alignment horizontal="center"/>
      <protection hidden="1"/>
    </xf>
    <xf numFmtId="164" fontId="3" fillId="5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3" fontId="3" fillId="0" borderId="4" xfId="0" applyNumberFormat="1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2" fontId="3" fillId="0" borderId="4" xfId="0" applyNumberFormat="1" applyFont="1" applyBorder="1" applyAlignment="1" applyProtection="1">
      <alignment horizontal="center" wrapText="1"/>
      <protection locked="0"/>
    </xf>
    <xf numFmtId="164" fontId="3" fillId="0" borderId="4" xfId="0" applyNumberFormat="1" applyFont="1" applyBorder="1" applyAlignment="1" applyProtection="1">
      <alignment horizontal="center" wrapText="1"/>
      <protection locked="0"/>
    </xf>
    <xf numFmtId="3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2" fontId="3" fillId="0" borderId="1" xfId="0" applyNumberFormat="1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 applyProtection="1">
      <alignment horizontal="center" wrapText="1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4" fillId="0" borderId="7" xfId="0" applyFont="1" applyBorder="1" applyAlignment="1" applyProtection="1">
      <alignment horizontal="center"/>
      <protection locked="0" hidden="1"/>
    </xf>
    <xf numFmtId="0" fontId="2" fillId="6" borderId="0" xfId="0" applyFont="1" applyFill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6" fillId="6" borderId="4" xfId="0" quotePrefix="1" applyFont="1" applyFill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locked="0" hidden="1"/>
    </xf>
    <xf numFmtId="9" fontId="3" fillId="5" borderId="4" xfId="1" applyFont="1" applyFill="1" applyBorder="1" applyAlignment="1" applyProtection="1">
      <alignment horizontal="center"/>
      <protection hidden="1"/>
    </xf>
    <xf numFmtId="0" fontId="2" fillId="8" borderId="2" xfId="0" applyFont="1" applyFill="1" applyBorder="1" applyAlignment="1" applyProtection="1">
      <alignment horizontal="center"/>
      <protection locked="0"/>
    </xf>
    <xf numFmtId="0" fontId="2" fillId="8" borderId="4" xfId="0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 hidden="1"/>
    </xf>
    <xf numFmtId="0" fontId="2" fillId="0" borderId="11" xfId="0" applyFont="1" applyBorder="1" applyAlignment="1" applyProtection="1">
      <alignment horizontal="center"/>
      <protection locked="0"/>
    </xf>
    <xf numFmtId="0" fontId="7" fillId="8" borderId="1" xfId="0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1" fontId="3" fillId="0" borderId="1" xfId="0" applyNumberFormat="1" applyFont="1" applyBorder="1" applyAlignment="1">
      <alignment horizontal="center"/>
    </xf>
    <xf numFmtId="2" fontId="3" fillId="5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 wrapText="1"/>
      <protection locked="0"/>
    </xf>
    <xf numFmtId="0" fontId="6" fillId="6" borderId="1" xfId="0" quotePrefix="1" applyFont="1" applyFill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locked="0"/>
    </xf>
    <xf numFmtId="0" fontId="0" fillId="0" borderId="0" xfId="0"/>
    <xf numFmtId="0" fontId="0" fillId="0" borderId="13" xfId="0" applyBorder="1" applyAlignment="1">
      <alignment horizontal="left"/>
    </xf>
    <xf numFmtId="0" fontId="0" fillId="0" borderId="13" xfId="0" applyBorder="1"/>
    <xf numFmtId="0" fontId="8" fillId="0" borderId="13" xfId="0" applyFont="1" applyBorder="1" applyAlignment="1">
      <alignment horizontal="left"/>
    </xf>
    <xf numFmtId="0" fontId="8" fillId="0" borderId="13" xfId="0" applyFont="1" applyBorder="1"/>
  </cellXfs>
  <cellStyles count="2">
    <cellStyle name="Normal" xfId="0" builtinId="0"/>
    <cellStyle name="Percent" xfId="1" builtinId="5"/>
  </cellStyles>
  <dxfs count="66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00B050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zoomScale="85" zoomScaleNormal="85" workbookViewId="0">
      <pane ySplit="6" topLeftCell="A7" activePane="bottomLeft" state="frozen"/>
      <selection pane="bottomLeft" activeCell="B12" sqref="B12"/>
    </sheetView>
  </sheetViews>
  <sheetFormatPr defaultColWidth="9.140625" defaultRowHeight="12.75" x14ac:dyDescent="0.2"/>
  <cols>
    <col min="1" max="1" width="9.140625" style="26"/>
    <col min="2" max="2" width="16.7109375" style="26" bestFit="1" customWidth="1"/>
    <col min="3" max="3" width="15.42578125" style="26" bestFit="1" customWidth="1"/>
    <col min="4" max="4" width="9.140625" style="26"/>
    <col min="5" max="5" width="12" style="26" bestFit="1" customWidth="1"/>
    <col min="6" max="6" width="9.140625" style="26"/>
    <col min="7" max="7" width="9.85546875" style="26" bestFit="1" customWidth="1"/>
    <col min="8" max="8" width="10" style="26" bestFit="1" customWidth="1"/>
    <col min="9" max="11" width="9.140625" style="26"/>
    <col min="12" max="12" width="12.140625" style="26" bestFit="1" customWidth="1"/>
    <col min="13" max="14" width="9.140625" style="26"/>
    <col min="15" max="15" width="11.5703125" style="26" bestFit="1" customWidth="1"/>
    <col min="16" max="16" width="10.85546875" style="26" bestFit="1" customWidth="1"/>
    <col min="17" max="17" width="13.5703125" style="26" bestFit="1" customWidth="1"/>
    <col min="18" max="18" width="9.140625" style="26"/>
    <col min="19" max="19" width="7.42578125" style="26" customWidth="1"/>
    <col min="20" max="16384" width="9.140625" style="26"/>
  </cols>
  <sheetData>
    <row r="1" spans="1:20" s="10" customFormat="1" ht="15" x14ac:dyDescent="0.25">
      <c r="A1" s="65" t="s">
        <v>35</v>
      </c>
      <c r="B1" s="66"/>
      <c r="C1" s="67" t="s">
        <v>84</v>
      </c>
      <c r="D1" s="68"/>
      <c r="E1" s="20"/>
      <c r="G1" s="1"/>
      <c r="J1" s="1"/>
      <c r="K1" s="1"/>
      <c r="L1" s="1"/>
      <c r="N1" s="21"/>
      <c r="O1" s="21"/>
      <c r="Q1" s="1"/>
      <c r="R1" s="2"/>
    </row>
    <row r="2" spans="1:20" x14ac:dyDescent="0.2">
      <c r="A2" s="22"/>
      <c r="B2" s="22"/>
      <c r="C2" s="22"/>
      <c r="D2" s="22"/>
      <c r="E2" s="20"/>
      <c r="F2" s="23" t="s">
        <v>8</v>
      </c>
      <c r="G2" s="41"/>
      <c r="H2" s="24" t="s">
        <v>11</v>
      </c>
      <c r="I2" s="25" t="s">
        <v>13</v>
      </c>
      <c r="J2" s="2"/>
      <c r="K2" s="2"/>
      <c r="L2" s="25" t="s">
        <v>16</v>
      </c>
      <c r="M2" s="25" t="s">
        <v>25</v>
      </c>
      <c r="N2" s="25" t="s">
        <v>16</v>
      </c>
      <c r="O2" s="25" t="s">
        <v>16</v>
      </c>
      <c r="P2" s="22"/>
      <c r="Q2" s="2"/>
      <c r="R2" s="3"/>
      <c r="S2" s="11"/>
    </row>
    <row r="3" spans="1:20" x14ac:dyDescent="0.2">
      <c r="A3" s="22"/>
      <c r="B3" s="22"/>
      <c r="C3" s="22"/>
      <c r="D3" s="22"/>
      <c r="E3" s="4" t="s">
        <v>31</v>
      </c>
      <c r="F3" s="27" t="s">
        <v>9</v>
      </c>
      <c r="G3" s="42"/>
      <c r="H3" s="28" t="s">
        <v>12</v>
      </c>
      <c r="I3" s="44" t="s">
        <v>14</v>
      </c>
      <c r="J3" s="4" t="s">
        <v>18</v>
      </c>
      <c r="K3" s="4" t="s">
        <v>21</v>
      </c>
      <c r="L3" s="29" t="s">
        <v>23</v>
      </c>
      <c r="M3" s="29" t="s">
        <v>23</v>
      </c>
      <c r="N3" s="29" t="s">
        <v>17</v>
      </c>
      <c r="O3" s="29" t="s">
        <v>17</v>
      </c>
      <c r="P3" s="54" t="s">
        <v>0</v>
      </c>
      <c r="Q3" s="4" t="s">
        <v>0</v>
      </c>
      <c r="R3" s="3"/>
      <c r="S3" s="11"/>
    </row>
    <row r="4" spans="1:20" x14ac:dyDescent="0.2">
      <c r="A4" s="30" t="s">
        <v>1</v>
      </c>
      <c r="B4" s="31" t="s">
        <v>1</v>
      </c>
      <c r="C4" s="31" t="s">
        <v>1</v>
      </c>
      <c r="D4" s="32" t="s">
        <v>1</v>
      </c>
      <c r="E4" s="6" t="s">
        <v>1</v>
      </c>
      <c r="F4" s="30" t="s">
        <v>1</v>
      </c>
      <c r="G4" s="43"/>
      <c r="H4" s="31" t="s">
        <v>1</v>
      </c>
      <c r="I4" s="31" t="s">
        <v>1</v>
      </c>
      <c r="J4" s="6" t="s">
        <v>1</v>
      </c>
      <c r="K4" s="6" t="s">
        <v>1</v>
      </c>
      <c r="L4" s="32" t="s">
        <v>1</v>
      </c>
      <c r="M4" s="30" t="s">
        <v>1</v>
      </c>
      <c r="N4" s="32" t="s">
        <v>1</v>
      </c>
      <c r="O4" s="32" t="s">
        <v>1</v>
      </c>
      <c r="P4" s="30" t="s">
        <v>1</v>
      </c>
      <c r="Q4" s="5" t="s">
        <v>1</v>
      </c>
      <c r="R4" s="2"/>
      <c r="S4" s="3"/>
    </row>
    <row r="5" spans="1:20" x14ac:dyDescent="0.2">
      <c r="A5" s="11"/>
      <c r="B5" s="11"/>
      <c r="C5" s="11"/>
      <c r="D5" s="11"/>
      <c r="E5" s="11"/>
      <c r="F5" s="11"/>
      <c r="G5" s="3"/>
      <c r="H5" s="33"/>
      <c r="I5" s="22"/>
      <c r="J5" s="2"/>
      <c r="K5" s="3"/>
      <c r="L5" s="3"/>
      <c r="M5" s="22"/>
      <c r="N5" s="33"/>
      <c r="O5" s="22"/>
      <c r="P5" s="22"/>
      <c r="Q5" s="3"/>
      <c r="R5" s="2"/>
      <c r="S5" s="3"/>
    </row>
    <row r="6" spans="1:20" s="11" customFormat="1" x14ac:dyDescent="0.2">
      <c r="A6" s="56" t="s">
        <v>2</v>
      </c>
      <c r="B6" s="56" t="s">
        <v>3</v>
      </c>
      <c r="C6" s="56" t="s">
        <v>7</v>
      </c>
      <c r="D6" s="56" t="s">
        <v>4</v>
      </c>
      <c r="E6" s="57" t="s">
        <v>30</v>
      </c>
      <c r="F6" s="56" t="s">
        <v>5</v>
      </c>
      <c r="G6" s="58" t="s">
        <v>6</v>
      </c>
      <c r="H6" s="56" t="s">
        <v>10</v>
      </c>
      <c r="I6" s="56" t="s">
        <v>15</v>
      </c>
      <c r="J6" s="58" t="s">
        <v>19</v>
      </c>
      <c r="K6" s="58" t="s">
        <v>20</v>
      </c>
      <c r="L6" s="58" t="s">
        <v>22</v>
      </c>
      <c r="M6" s="56" t="s">
        <v>24</v>
      </c>
      <c r="N6" s="56" t="s">
        <v>26</v>
      </c>
      <c r="O6" s="56" t="s">
        <v>27</v>
      </c>
      <c r="P6" s="56" t="s">
        <v>28</v>
      </c>
      <c r="Q6" s="58" t="s">
        <v>29</v>
      </c>
      <c r="R6" s="58" t="s">
        <v>32</v>
      </c>
      <c r="S6" s="58" t="s">
        <v>33</v>
      </c>
      <c r="T6" s="56" t="s">
        <v>34</v>
      </c>
    </row>
    <row r="7" spans="1:20" x14ac:dyDescent="0.2">
      <c r="A7" s="37">
        <v>322</v>
      </c>
      <c r="B7" s="38" t="s">
        <v>48</v>
      </c>
      <c r="C7" s="38" t="s">
        <v>78</v>
      </c>
      <c r="D7" s="16">
        <v>246</v>
      </c>
      <c r="E7" s="59">
        <v>30</v>
      </c>
      <c r="F7" s="17">
        <v>176</v>
      </c>
      <c r="G7" s="9">
        <f t="shared" ref="G7:G41" si="0">(F7/D7)*100</f>
        <v>71.544715447154474</v>
      </c>
      <c r="H7" s="18">
        <v>0.4</v>
      </c>
      <c r="I7" s="19">
        <v>8.8000000000000007</v>
      </c>
      <c r="J7" s="60">
        <f t="shared" ref="J7:J41" si="1">8.588 + (0.465*F7)-(21.896*H7)+(3.005*I7)</f>
        <v>108.11360000000001</v>
      </c>
      <c r="K7" s="60">
        <f t="shared" ref="K7:K41" si="2">(J7/F7)*100</f>
        <v>61.428181818181827</v>
      </c>
      <c r="L7" s="61">
        <v>2</v>
      </c>
      <c r="M7" s="37">
        <v>3</v>
      </c>
      <c r="N7" s="39">
        <v>2</v>
      </c>
      <c r="O7" s="59">
        <v>2</v>
      </c>
      <c r="P7" s="62" t="s">
        <v>0</v>
      </c>
      <c r="Q7" s="45" t="s">
        <v>0</v>
      </c>
      <c r="R7" s="63" t="str">
        <f t="shared" ref="R7:R41" si="3">IF(AND(E7&gt;29.99,F7&gt;159,F7&lt;221,H7&gt;0.39,H7&lt;0.81,I7&gt;6.49,I7&lt;10.01,J7&gt;89.99,K7&gt;52.49,L7&gt;1.99,L7&lt;5.01,M7&gt;2.99,M7&lt;5.01,N7&gt;1.99,O7&gt;1.99,P7="N",Q7="N"),"Y","N")</f>
        <v>Y</v>
      </c>
      <c r="S7" s="63" t="str">
        <f t="shared" ref="S7:S25" si="4">IF(AND(E7&gt;29.49,F7&gt;159,F7&lt;236,H7&gt;0.09,H7&lt;1.21,I7&gt;4.99,I7&lt;14.01,J7&gt;74.99,K7&gt;47.99,L7&gt;0.99,L7&lt;5.01,M7&gt;1.99,M7&lt;6.01,N7&gt;1.99,O7&gt;1.99,P7="N",Q7="N",R7="N"),"Y","N")</f>
        <v>N</v>
      </c>
      <c r="T7" s="63" t="str">
        <f t="shared" ref="T7:T30" si="5">IF(AND(E7&gt;29.49,F7&gt;159,F7&lt;236,H7&gt;0.09,H7&lt;1.21,I7&gt;4.99,I7&lt;14.01,J7&gt;74.99,K7&gt;46.99,L7&gt;=0,L7&lt;10.01,M7&gt;0.99,M7&lt;6.01,N7&gt;0.99,O7&gt;0.99,P7="N",Q7="N",R7="N", S7="N"),"Y","N")</f>
        <v>N</v>
      </c>
    </row>
    <row r="8" spans="1:20" x14ac:dyDescent="0.2">
      <c r="A8" s="37">
        <v>472</v>
      </c>
      <c r="B8" s="38" t="s">
        <v>57</v>
      </c>
      <c r="C8" s="38" t="s">
        <v>72</v>
      </c>
      <c r="D8" s="16">
        <v>250</v>
      </c>
      <c r="E8" s="59">
        <v>30</v>
      </c>
      <c r="F8" s="17">
        <v>178</v>
      </c>
      <c r="G8" s="9">
        <f t="shared" si="0"/>
        <v>71.2</v>
      </c>
      <c r="H8" s="18">
        <v>0.5</v>
      </c>
      <c r="I8" s="19">
        <v>9</v>
      </c>
      <c r="J8" s="60">
        <f t="shared" si="1"/>
        <v>107.455</v>
      </c>
      <c r="K8" s="60">
        <f t="shared" si="2"/>
        <v>60.367977528089888</v>
      </c>
      <c r="L8" s="61">
        <v>3</v>
      </c>
      <c r="M8" s="37">
        <v>3</v>
      </c>
      <c r="N8" s="39">
        <v>2</v>
      </c>
      <c r="O8" s="59">
        <v>2</v>
      </c>
      <c r="P8" s="62" t="s">
        <v>0</v>
      </c>
      <c r="Q8" s="45" t="s">
        <v>0</v>
      </c>
      <c r="R8" s="63" t="str">
        <f t="shared" si="3"/>
        <v>Y</v>
      </c>
      <c r="S8" s="63" t="str">
        <f t="shared" si="4"/>
        <v>N</v>
      </c>
      <c r="T8" s="63" t="str">
        <f t="shared" si="5"/>
        <v>N</v>
      </c>
    </row>
    <row r="9" spans="1:20" x14ac:dyDescent="0.2">
      <c r="A9" s="37">
        <v>470</v>
      </c>
      <c r="B9" s="38" t="s">
        <v>60</v>
      </c>
      <c r="C9" s="38" t="s">
        <v>71</v>
      </c>
      <c r="D9" s="16">
        <v>239</v>
      </c>
      <c r="E9" s="59">
        <v>30</v>
      </c>
      <c r="F9" s="17">
        <v>166</v>
      </c>
      <c r="G9" s="9">
        <f t="shared" si="0"/>
        <v>69.456066945606693</v>
      </c>
      <c r="H9" s="18">
        <v>0.5</v>
      </c>
      <c r="I9" s="19">
        <v>8.1999999999999993</v>
      </c>
      <c r="J9" s="60">
        <f t="shared" si="1"/>
        <v>99.470999999999975</v>
      </c>
      <c r="K9" s="60">
        <f t="shared" si="2"/>
        <v>59.922289156626498</v>
      </c>
      <c r="L9" s="61">
        <v>2</v>
      </c>
      <c r="M9" s="37">
        <v>3</v>
      </c>
      <c r="N9" s="39">
        <v>2</v>
      </c>
      <c r="O9" s="59">
        <v>2</v>
      </c>
      <c r="P9" s="62" t="s">
        <v>0</v>
      </c>
      <c r="Q9" s="45" t="s">
        <v>0</v>
      </c>
      <c r="R9" s="63" t="str">
        <f t="shared" si="3"/>
        <v>Y</v>
      </c>
      <c r="S9" s="63" t="str">
        <f t="shared" si="4"/>
        <v>N</v>
      </c>
      <c r="T9" s="63" t="str">
        <f t="shared" si="5"/>
        <v>N</v>
      </c>
    </row>
    <row r="10" spans="1:20" x14ac:dyDescent="0.2">
      <c r="A10" s="37">
        <v>471</v>
      </c>
      <c r="B10" s="38" t="s">
        <v>46</v>
      </c>
      <c r="C10" s="38" t="s">
        <v>72</v>
      </c>
      <c r="D10" s="16">
        <v>249</v>
      </c>
      <c r="E10" s="59">
        <v>30</v>
      </c>
      <c r="F10" s="17">
        <v>182</v>
      </c>
      <c r="G10" s="9">
        <f t="shared" si="0"/>
        <v>73.092369477911646</v>
      </c>
      <c r="H10" s="18">
        <v>0.6</v>
      </c>
      <c r="I10" s="19">
        <v>8.9</v>
      </c>
      <c r="J10" s="60">
        <f t="shared" si="1"/>
        <v>106.8249</v>
      </c>
      <c r="K10" s="60">
        <f t="shared" si="2"/>
        <v>58.695</v>
      </c>
      <c r="L10" s="61">
        <v>2</v>
      </c>
      <c r="M10" s="37">
        <v>3</v>
      </c>
      <c r="N10" s="39">
        <v>2</v>
      </c>
      <c r="O10" s="59">
        <v>2</v>
      </c>
      <c r="P10" s="62" t="s">
        <v>0</v>
      </c>
      <c r="Q10" s="45" t="s">
        <v>0</v>
      </c>
      <c r="R10" s="63" t="str">
        <f t="shared" si="3"/>
        <v>Y</v>
      </c>
      <c r="S10" s="63" t="str">
        <f t="shared" si="4"/>
        <v>N</v>
      </c>
      <c r="T10" s="63" t="str">
        <f t="shared" si="5"/>
        <v>N</v>
      </c>
    </row>
    <row r="11" spans="1:20" x14ac:dyDescent="0.2">
      <c r="A11" s="37">
        <v>305</v>
      </c>
      <c r="B11" s="38" t="s">
        <v>63</v>
      </c>
      <c r="C11" s="38" t="s">
        <v>77</v>
      </c>
      <c r="D11" s="16">
        <v>300</v>
      </c>
      <c r="E11" s="59">
        <v>30</v>
      </c>
      <c r="F11" s="17">
        <v>204</v>
      </c>
      <c r="G11" s="9">
        <f t="shared" si="0"/>
        <v>68</v>
      </c>
      <c r="H11" s="18">
        <v>0.5</v>
      </c>
      <c r="I11" s="19">
        <v>7.8</v>
      </c>
      <c r="J11" s="60">
        <f t="shared" si="1"/>
        <v>115.93899999999999</v>
      </c>
      <c r="K11" s="60">
        <f t="shared" si="2"/>
        <v>56.832843137254898</v>
      </c>
      <c r="L11" s="61">
        <v>3</v>
      </c>
      <c r="M11" s="37">
        <v>3</v>
      </c>
      <c r="N11" s="39">
        <v>2</v>
      </c>
      <c r="O11" s="59">
        <v>2</v>
      </c>
      <c r="P11" s="62" t="s">
        <v>0</v>
      </c>
      <c r="Q11" s="45" t="s">
        <v>0</v>
      </c>
      <c r="R11" s="63" t="str">
        <f t="shared" si="3"/>
        <v>Y</v>
      </c>
      <c r="S11" s="63" t="str">
        <f t="shared" si="4"/>
        <v>N</v>
      </c>
      <c r="T11" s="63" t="str">
        <f t="shared" si="5"/>
        <v>N</v>
      </c>
    </row>
    <row r="12" spans="1:20" x14ac:dyDescent="0.2">
      <c r="A12" s="37">
        <v>487</v>
      </c>
      <c r="B12" s="38" t="s">
        <v>86</v>
      </c>
      <c r="C12" s="38" t="s">
        <v>72</v>
      </c>
      <c r="D12" s="16">
        <v>290</v>
      </c>
      <c r="E12" s="59">
        <v>30</v>
      </c>
      <c r="F12" s="17">
        <v>204</v>
      </c>
      <c r="G12" s="9">
        <f t="shared" si="0"/>
        <v>70.34482758620689</v>
      </c>
      <c r="H12" s="18">
        <v>0.4</v>
      </c>
      <c r="I12" s="19">
        <v>6.8</v>
      </c>
      <c r="J12" s="60">
        <f t="shared" si="1"/>
        <v>115.1236</v>
      </c>
      <c r="K12" s="60">
        <f t="shared" si="2"/>
        <v>56.433137254901958</v>
      </c>
      <c r="L12" s="61">
        <v>3</v>
      </c>
      <c r="M12" s="37">
        <v>3</v>
      </c>
      <c r="N12" s="39">
        <v>2</v>
      </c>
      <c r="O12" s="59">
        <v>2</v>
      </c>
      <c r="P12" s="62" t="s">
        <v>0</v>
      </c>
      <c r="Q12" s="45" t="s">
        <v>0</v>
      </c>
      <c r="R12" s="63" t="str">
        <f t="shared" si="3"/>
        <v>Y</v>
      </c>
      <c r="S12" s="63" t="str">
        <f t="shared" si="4"/>
        <v>N</v>
      </c>
      <c r="T12" s="63" t="str">
        <f t="shared" si="5"/>
        <v>N</v>
      </c>
    </row>
    <row r="13" spans="1:20" x14ac:dyDescent="0.2">
      <c r="A13" s="37">
        <v>253</v>
      </c>
      <c r="B13" s="38" t="s">
        <v>39</v>
      </c>
      <c r="C13" s="38" t="s">
        <v>81</v>
      </c>
      <c r="D13" s="16">
        <v>299</v>
      </c>
      <c r="E13" s="59">
        <v>30</v>
      </c>
      <c r="F13" s="17">
        <v>220</v>
      </c>
      <c r="G13" s="9">
        <f t="shared" si="0"/>
        <v>73.578595317725743</v>
      </c>
      <c r="H13" s="18">
        <v>0.6</v>
      </c>
      <c r="I13" s="19">
        <v>8.5</v>
      </c>
      <c r="J13" s="60">
        <f t="shared" si="1"/>
        <v>123.2929</v>
      </c>
      <c r="K13" s="60">
        <f t="shared" si="2"/>
        <v>56.042227272727274</v>
      </c>
      <c r="L13" s="61">
        <v>3</v>
      </c>
      <c r="M13" s="37">
        <v>3</v>
      </c>
      <c r="N13" s="39">
        <v>2</v>
      </c>
      <c r="O13" s="59">
        <v>2</v>
      </c>
      <c r="P13" s="62" t="s">
        <v>0</v>
      </c>
      <c r="Q13" s="45" t="s">
        <v>0</v>
      </c>
      <c r="R13" s="63" t="str">
        <f t="shared" si="3"/>
        <v>Y</v>
      </c>
      <c r="S13" s="63" t="str">
        <f t="shared" si="4"/>
        <v>N</v>
      </c>
      <c r="T13" s="63" t="str">
        <f t="shared" si="5"/>
        <v>N</v>
      </c>
    </row>
    <row r="14" spans="1:20" x14ac:dyDescent="0.2">
      <c r="A14" s="37">
        <v>264</v>
      </c>
      <c r="B14" s="38" t="s">
        <v>50</v>
      </c>
      <c r="C14" s="38" t="s">
        <v>82</v>
      </c>
      <c r="D14" s="16">
        <v>266</v>
      </c>
      <c r="E14" s="59">
        <v>30</v>
      </c>
      <c r="F14" s="17">
        <v>186</v>
      </c>
      <c r="G14" s="9">
        <f t="shared" si="0"/>
        <v>69.924812030075188</v>
      </c>
      <c r="H14" s="18">
        <v>0.8</v>
      </c>
      <c r="I14" s="19">
        <v>7.2</v>
      </c>
      <c r="J14" s="60">
        <f t="shared" si="1"/>
        <v>99.197199999999995</v>
      </c>
      <c r="K14" s="60">
        <f t="shared" si="2"/>
        <v>53.331827956989244</v>
      </c>
      <c r="L14" s="61">
        <v>3</v>
      </c>
      <c r="M14" s="37">
        <v>3</v>
      </c>
      <c r="N14" s="39">
        <v>2</v>
      </c>
      <c r="O14" s="59">
        <v>2</v>
      </c>
      <c r="P14" s="62" t="s">
        <v>0</v>
      </c>
      <c r="Q14" s="45" t="s">
        <v>0</v>
      </c>
      <c r="R14" s="63" t="str">
        <f t="shared" si="3"/>
        <v>Y</v>
      </c>
      <c r="S14" s="63" t="str">
        <f t="shared" si="4"/>
        <v>N</v>
      </c>
      <c r="T14" s="63" t="str">
        <f t="shared" si="5"/>
        <v>N</v>
      </c>
    </row>
    <row r="15" spans="1:20" x14ac:dyDescent="0.2">
      <c r="A15" s="37">
        <v>363</v>
      </c>
      <c r="B15" s="38" t="s">
        <v>68</v>
      </c>
      <c r="C15" s="38" t="s">
        <v>55</v>
      </c>
      <c r="D15" s="16">
        <v>300</v>
      </c>
      <c r="E15" s="59">
        <v>30</v>
      </c>
      <c r="F15" s="17">
        <v>210</v>
      </c>
      <c r="G15" s="9">
        <f t="shared" si="0"/>
        <v>70</v>
      </c>
      <c r="H15" s="18">
        <v>0.8</v>
      </c>
      <c r="I15" s="19">
        <v>7.6</v>
      </c>
      <c r="J15" s="60">
        <f t="shared" si="1"/>
        <v>111.55919999999999</v>
      </c>
      <c r="K15" s="60">
        <f t="shared" si="2"/>
        <v>53.123428571428569</v>
      </c>
      <c r="L15" s="61">
        <v>3</v>
      </c>
      <c r="M15" s="37">
        <v>3</v>
      </c>
      <c r="N15" s="39">
        <v>2</v>
      </c>
      <c r="O15" s="59">
        <v>2</v>
      </c>
      <c r="P15" s="62" t="s">
        <v>0</v>
      </c>
      <c r="Q15" s="45" t="s">
        <v>0</v>
      </c>
      <c r="R15" s="63" t="str">
        <f t="shared" si="3"/>
        <v>Y</v>
      </c>
      <c r="S15" s="63" t="str">
        <f t="shared" si="4"/>
        <v>N</v>
      </c>
      <c r="T15" s="63" t="str">
        <f t="shared" si="5"/>
        <v>N</v>
      </c>
    </row>
    <row r="16" spans="1:20" x14ac:dyDescent="0.2">
      <c r="A16" s="37">
        <v>243</v>
      </c>
      <c r="B16" s="38" t="s">
        <v>53</v>
      </c>
      <c r="C16" s="38" t="s">
        <v>79</v>
      </c>
      <c r="D16" s="16">
        <v>256</v>
      </c>
      <c r="E16" s="59">
        <v>30</v>
      </c>
      <c r="F16" s="17">
        <v>180</v>
      </c>
      <c r="G16" s="9">
        <f t="shared" si="0"/>
        <v>70.3125</v>
      </c>
      <c r="H16" s="18">
        <v>0.2</v>
      </c>
      <c r="I16" s="19">
        <v>10.4</v>
      </c>
      <c r="J16" s="60">
        <f t="shared" si="1"/>
        <v>119.16079999999999</v>
      </c>
      <c r="K16" s="60">
        <f t="shared" si="2"/>
        <v>66.200444444444443</v>
      </c>
      <c r="L16" s="64">
        <v>2</v>
      </c>
      <c r="M16" s="39">
        <v>2</v>
      </c>
      <c r="N16" s="39">
        <v>2</v>
      </c>
      <c r="O16" s="59">
        <v>2</v>
      </c>
      <c r="P16" s="62" t="s">
        <v>0</v>
      </c>
      <c r="Q16" s="45" t="s">
        <v>0</v>
      </c>
      <c r="R16" s="63" t="str">
        <f t="shared" si="3"/>
        <v>N</v>
      </c>
      <c r="S16" s="63" t="str">
        <f t="shared" si="4"/>
        <v>Y</v>
      </c>
      <c r="T16" s="63" t="str">
        <f t="shared" si="5"/>
        <v>N</v>
      </c>
    </row>
    <row r="17" spans="1:20" x14ac:dyDescent="0.2">
      <c r="A17" s="37">
        <v>469</v>
      </c>
      <c r="B17" s="38" t="s">
        <v>74</v>
      </c>
      <c r="C17" s="38" t="s">
        <v>71</v>
      </c>
      <c r="D17" s="16">
        <v>239</v>
      </c>
      <c r="E17" s="59">
        <v>30</v>
      </c>
      <c r="F17" s="17">
        <v>164</v>
      </c>
      <c r="G17" s="9">
        <f t="shared" si="0"/>
        <v>68.619246861924694</v>
      </c>
      <c r="H17" s="18">
        <v>0.3</v>
      </c>
      <c r="I17" s="19">
        <v>9.4</v>
      </c>
      <c r="J17" s="60">
        <f t="shared" si="1"/>
        <v>106.5262</v>
      </c>
      <c r="K17" s="60">
        <f t="shared" si="2"/>
        <v>64.955000000000013</v>
      </c>
      <c r="L17" s="61">
        <v>3</v>
      </c>
      <c r="M17" s="37">
        <v>3</v>
      </c>
      <c r="N17" s="39">
        <v>2</v>
      </c>
      <c r="O17" s="59">
        <v>2</v>
      </c>
      <c r="P17" s="62" t="s">
        <v>0</v>
      </c>
      <c r="Q17" s="45" t="s">
        <v>0</v>
      </c>
      <c r="R17" s="63" t="str">
        <f t="shared" si="3"/>
        <v>N</v>
      </c>
      <c r="S17" s="63" t="str">
        <f t="shared" si="4"/>
        <v>Y</v>
      </c>
      <c r="T17" s="63" t="str">
        <f t="shared" si="5"/>
        <v>N</v>
      </c>
    </row>
    <row r="18" spans="1:20" x14ac:dyDescent="0.2">
      <c r="A18" s="37">
        <v>599</v>
      </c>
      <c r="B18" s="38" t="s">
        <v>59</v>
      </c>
      <c r="C18" s="38" t="s">
        <v>69</v>
      </c>
      <c r="D18" s="16">
        <v>243</v>
      </c>
      <c r="E18" s="59">
        <v>30</v>
      </c>
      <c r="F18" s="17">
        <v>164</v>
      </c>
      <c r="G18" s="9">
        <f t="shared" si="0"/>
        <v>67.489711934156389</v>
      </c>
      <c r="H18" s="18">
        <v>0.25</v>
      </c>
      <c r="I18" s="19">
        <v>8.5</v>
      </c>
      <c r="J18" s="60">
        <f t="shared" si="1"/>
        <v>104.9165</v>
      </c>
      <c r="K18" s="60">
        <f t="shared" si="2"/>
        <v>63.973475609756093</v>
      </c>
      <c r="L18" s="61">
        <v>2</v>
      </c>
      <c r="M18" s="37">
        <v>2</v>
      </c>
      <c r="N18" s="39">
        <v>2</v>
      </c>
      <c r="O18" s="59">
        <v>2</v>
      </c>
      <c r="P18" s="62" t="s">
        <v>0</v>
      </c>
      <c r="Q18" s="45" t="s">
        <v>0</v>
      </c>
      <c r="R18" s="63" t="str">
        <f t="shared" si="3"/>
        <v>N</v>
      </c>
      <c r="S18" s="63" t="str">
        <f t="shared" si="4"/>
        <v>Y</v>
      </c>
      <c r="T18" s="63" t="str">
        <f t="shared" si="5"/>
        <v>N</v>
      </c>
    </row>
    <row r="19" spans="1:20" x14ac:dyDescent="0.2">
      <c r="A19" s="37">
        <v>309</v>
      </c>
      <c r="B19" s="38" t="s">
        <v>37</v>
      </c>
      <c r="C19" s="38" t="s">
        <v>78</v>
      </c>
      <c r="D19" s="16">
        <v>286</v>
      </c>
      <c r="E19" s="59">
        <v>30</v>
      </c>
      <c r="F19" s="17">
        <v>210</v>
      </c>
      <c r="G19" s="9">
        <f t="shared" si="0"/>
        <v>73.426573426573427</v>
      </c>
      <c r="H19" s="18">
        <v>0.25</v>
      </c>
      <c r="I19" s="19">
        <v>10.9</v>
      </c>
      <c r="J19" s="60">
        <f t="shared" si="1"/>
        <v>133.51849999999999</v>
      </c>
      <c r="K19" s="60">
        <f t="shared" si="2"/>
        <v>63.580238095238094</v>
      </c>
      <c r="L19" s="61">
        <v>2</v>
      </c>
      <c r="M19" s="37">
        <v>3</v>
      </c>
      <c r="N19" s="39">
        <v>2</v>
      </c>
      <c r="O19" s="59">
        <v>2</v>
      </c>
      <c r="P19" s="62" t="s">
        <v>0</v>
      </c>
      <c r="Q19" s="45" t="s">
        <v>0</v>
      </c>
      <c r="R19" s="63" t="str">
        <f t="shared" si="3"/>
        <v>N</v>
      </c>
      <c r="S19" s="63" t="str">
        <f t="shared" si="4"/>
        <v>Y</v>
      </c>
      <c r="T19" s="63" t="str">
        <f t="shared" si="5"/>
        <v>N</v>
      </c>
    </row>
    <row r="20" spans="1:20" x14ac:dyDescent="0.2">
      <c r="A20" s="37">
        <v>492</v>
      </c>
      <c r="B20" s="38" t="s">
        <v>45</v>
      </c>
      <c r="C20" s="38" t="s">
        <v>75</v>
      </c>
      <c r="D20" s="16">
        <v>247</v>
      </c>
      <c r="E20" s="59">
        <v>30</v>
      </c>
      <c r="F20" s="17">
        <v>172</v>
      </c>
      <c r="G20" s="9">
        <f t="shared" si="0"/>
        <v>69.635627530364374</v>
      </c>
      <c r="H20" s="18">
        <v>0.3</v>
      </c>
      <c r="I20" s="19">
        <v>8.8000000000000007</v>
      </c>
      <c r="J20" s="60">
        <f t="shared" si="1"/>
        <v>108.4432</v>
      </c>
      <c r="K20" s="60">
        <f t="shared" si="2"/>
        <v>63.048372093023261</v>
      </c>
      <c r="L20" s="61">
        <v>1</v>
      </c>
      <c r="M20" s="37">
        <v>2</v>
      </c>
      <c r="N20" s="39">
        <v>2</v>
      </c>
      <c r="O20" s="59">
        <v>2</v>
      </c>
      <c r="P20" s="62" t="s">
        <v>0</v>
      </c>
      <c r="Q20" s="45" t="s">
        <v>0</v>
      </c>
      <c r="R20" s="63" t="str">
        <f t="shared" si="3"/>
        <v>N</v>
      </c>
      <c r="S20" s="63" t="str">
        <f t="shared" si="4"/>
        <v>Y</v>
      </c>
      <c r="T20" s="63" t="str">
        <f t="shared" si="5"/>
        <v>N</v>
      </c>
    </row>
    <row r="21" spans="1:20" x14ac:dyDescent="0.2">
      <c r="A21" s="37">
        <v>242</v>
      </c>
      <c r="B21" s="38" t="s">
        <v>44</v>
      </c>
      <c r="C21" s="38" t="s">
        <v>79</v>
      </c>
      <c r="D21" s="16">
        <v>293</v>
      </c>
      <c r="E21" s="59">
        <v>30</v>
      </c>
      <c r="F21" s="17">
        <v>212</v>
      </c>
      <c r="G21" s="9">
        <f t="shared" si="0"/>
        <v>72.354948805460751</v>
      </c>
      <c r="H21" s="18">
        <v>0.2</v>
      </c>
      <c r="I21" s="19">
        <v>10.199999999999999</v>
      </c>
      <c r="J21" s="60">
        <f t="shared" si="1"/>
        <v>133.43979999999999</v>
      </c>
      <c r="K21" s="60">
        <f t="shared" si="2"/>
        <v>62.943301886792447</v>
      </c>
      <c r="L21" s="64">
        <v>1</v>
      </c>
      <c r="M21" s="39">
        <v>3</v>
      </c>
      <c r="N21" s="39">
        <v>2</v>
      </c>
      <c r="O21" s="59">
        <v>2</v>
      </c>
      <c r="P21" s="62" t="s">
        <v>0</v>
      </c>
      <c r="Q21" s="45" t="s">
        <v>0</v>
      </c>
      <c r="R21" s="63" t="str">
        <f t="shared" si="3"/>
        <v>N</v>
      </c>
      <c r="S21" s="63" t="str">
        <f t="shared" si="4"/>
        <v>Y</v>
      </c>
      <c r="T21" s="63" t="str">
        <f t="shared" si="5"/>
        <v>N</v>
      </c>
    </row>
    <row r="22" spans="1:20" x14ac:dyDescent="0.2">
      <c r="A22" s="37">
        <v>494</v>
      </c>
      <c r="B22" s="38" t="s">
        <v>58</v>
      </c>
      <c r="C22" s="38" t="s">
        <v>76</v>
      </c>
      <c r="D22" s="16">
        <v>272</v>
      </c>
      <c r="E22" s="59">
        <v>30</v>
      </c>
      <c r="F22" s="17">
        <v>174</v>
      </c>
      <c r="G22" s="9">
        <f t="shared" si="0"/>
        <v>63.970588235294116</v>
      </c>
      <c r="H22" s="18">
        <v>0.2</v>
      </c>
      <c r="I22" s="19">
        <v>8.1</v>
      </c>
      <c r="J22" s="60">
        <f t="shared" si="1"/>
        <v>109.45930000000001</v>
      </c>
      <c r="K22" s="60">
        <f t="shared" si="2"/>
        <v>62.90764367816093</v>
      </c>
      <c r="L22" s="61">
        <v>3</v>
      </c>
      <c r="M22" s="37">
        <v>3</v>
      </c>
      <c r="N22" s="39">
        <v>2</v>
      </c>
      <c r="O22" s="59">
        <v>2</v>
      </c>
      <c r="P22" s="62" t="s">
        <v>0</v>
      </c>
      <c r="Q22" s="45" t="s">
        <v>0</v>
      </c>
      <c r="R22" s="63" t="str">
        <f t="shared" si="3"/>
        <v>N</v>
      </c>
      <c r="S22" s="63" t="str">
        <f t="shared" si="4"/>
        <v>Y</v>
      </c>
      <c r="T22" s="63" t="str">
        <f t="shared" si="5"/>
        <v>N</v>
      </c>
    </row>
    <row r="23" spans="1:20" x14ac:dyDescent="0.2">
      <c r="A23" s="37">
        <v>474</v>
      </c>
      <c r="B23" s="38" t="s">
        <v>41</v>
      </c>
      <c r="C23" s="38" t="s">
        <v>71</v>
      </c>
      <c r="D23" s="16">
        <v>239</v>
      </c>
      <c r="E23" s="59">
        <v>30</v>
      </c>
      <c r="F23" s="17">
        <v>172</v>
      </c>
      <c r="G23" s="9">
        <f t="shared" si="0"/>
        <v>71.96652719665272</v>
      </c>
      <c r="H23" s="18">
        <v>0.3</v>
      </c>
      <c r="I23" s="19">
        <v>8.4</v>
      </c>
      <c r="J23" s="60">
        <f t="shared" si="1"/>
        <v>107.24120000000001</v>
      </c>
      <c r="K23" s="60">
        <f t="shared" si="2"/>
        <v>62.349534883720935</v>
      </c>
      <c r="L23" s="61">
        <v>2</v>
      </c>
      <c r="M23" s="37">
        <v>3</v>
      </c>
      <c r="N23" s="39">
        <v>2</v>
      </c>
      <c r="O23" s="59">
        <v>2</v>
      </c>
      <c r="P23" s="62" t="s">
        <v>0</v>
      </c>
      <c r="Q23" s="45" t="s">
        <v>0</v>
      </c>
      <c r="R23" s="63" t="str">
        <f t="shared" si="3"/>
        <v>N</v>
      </c>
      <c r="S23" s="63" t="str">
        <f t="shared" si="4"/>
        <v>Y</v>
      </c>
      <c r="T23" s="63" t="str">
        <f t="shared" si="5"/>
        <v>N</v>
      </c>
    </row>
    <row r="24" spans="1:20" x14ac:dyDescent="0.2">
      <c r="A24" s="37">
        <v>350</v>
      </c>
      <c r="B24" s="38" t="s">
        <v>67</v>
      </c>
      <c r="C24" s="38" t="s">
        <v>77</v>
      </c>
      <c r="D24" s="16">
        <v>307</v>
      </c>
      <c r="E24" s="59">
        <v>30</v>
      </c>
      <c r="F24" s="17">
        <v>202</v>
      </c>
      <c r="G24" s="9">
        <f t="shared" si="0"/>
        <v>65.798045602605853</v>
      </c>
      <c r="H24" s="18">
        <v>0.15</v>
      </c>
      <c r="I24" s="19">
        <v>8.8000000000000007</v>
      </c>
      <c r="J24" s="60">
        <f t="shared" si="1"/>
        <v>125.6776</v>
      </c>
      <c r="K24" s="60">
        <f t="shared" si="2"/>
        <v>62.216633663366338</v>
      </c>
      <c r="L24" s="61">
        <v>3</v>
      </c>
      <c r="M24" s="37">
        <v>3</v>
      </c>
      <c r="N24" s="39">
        <v>2</v>
      </c>
      <c r="O24" s="59">
        <v>2</v>
      </c>
      <c r="P24" s="62" t="s">
        <v>0</v>
      </c>
      <c r="Q24" s="45" t="s">
        <v>0</v>
      </c>
      <c r="R24" s="63" t="str">
        <f t="shared" si="3"/>
        <v>N</v>
      </c>
      <c r="S24" s="63" t="str">
        <f t="shared" si="4"/>
        <v>Y</v>
      </c>
      <c r="T24" s="63" t="str">
        <f t="shared" si="5"/>
        <v>N</v>
      </c>
    </row>
    <row r="25" spans="1:20" x14ac:dyDescent="0.2">
      <c r="A25" s="37">
        <v>491</v>
      </c>
      <c r="B25" s="38" t="s">
        <v>56</v>
      </c>
      <c r="C25" s="38" t="s">
        <v>75</v>
      </c>
      <c r="D25" s="16">
        <v>260</v>
      </c>
      <c r="E25" s="59">
        <v>30</v>
      </c>
      <c r="F25" s="17">
        <v>182</v>
      </c>
      <c r="G25" s="9">
        <f t="shared" si="0"/>
        <v>70</v>
      </c>
      <c r="H25" s="18">
        <v>0.3</v>
      </c>
      <c r="I25" s="19">
        <v>8.4</v>
      </c>
      <c r="J25" s="60">
        <f t="shared" si="1"/>
        <v>111.89120000000001</v>
      </c>
      <c r="K25" s="60">
        <f t="shared" si="2"/>
        <v>61.478681318681325</v>
      </c>
      <c r="L25" s="61">
        <v>2</v>
      </c>
      <c r="M25" s="37">
        <v>2</v>
      </c>
      <c r="N25" s="39">
        <v>2</v>
      </c>
      <c r="O25" s="59">
        <v>2</v>
      </c>
      <c r="P25" s="62" t="s">
        <v>0</v>
      </c>
      <c r="Q25" s="45" t="s">
        <v>0</v>
      </c>
      <c r="R25" s="63" t="str">
        <f t="shared" si="3"/>
        <v>N</v>
      </c>
      <c r="S25" s="63" t="str">
        <f t="shared" si="4"/>
        <v>Y</v>
      </c>
      <c r="T25" s="63" t="str">
        <f t="shared" si="5"/>
        <v>N</v>
      </c>
    </row>
    <row r="26" spans="1:20" x14ac:dyDescent="0.2">
      <c r="A26" s="37">
        <v>266</v>
      </c>
      <c r="B26" s="38" t="s">
        <v>64</v>
      </c>
      <c r="C26" s="38" t="s">
        <v>82</v>
      </c>
      <c r="D26" s="16">
        <v>221</v>
      </c>
      <c r="E26" s="59">
        <v>30</v>
      </c>
      <c r="F26" s="17">
        <v>134</v>
      </c>
      <c r="G26" s="9">
        <f t="shared" si="0"/>
        <v>60.633484162895925</v>
      </c>
      <c r="H26" s="18">
        <v>0.3</v>
      </c>
      <c r="I26" s="19">
        <v>5.9</v>
      </c>
      <c r="J26" s="60">
        <f t="shared" si="1"/>
        <v>82.058700000000002</v>
      </c>
      <c r="K26" s="60">
        <f t="shared" si="2"/>
        <v>61.237835820895526</v>
      </c>
      <c r="L26" s="61">
        <v>2</v>
      </c>
      <c r="M26" s="37">
        <v>2</v>
      </c>
      <c r="N26" s="39">
        <v>2</v>
      </c>
      <c r="O26" s="59">
        <v>2</v>
      </c>
      <c r="P26" s="62" t="s">
        <v>0</v>
      </c>
      <c r="Q26" s="45" t="s">
        <v>0</v>
      </c>
      <c r="R26" s="63" t="str">
        <f t="shared" si="3"/>
        <v>N</v>
      </c>
      <c r="S26" s="63" t="s">
        <v>85</v>
      </c>
      <c r="T26" s="63" t="str">
        <f t="shared" si="5"/>
        <v>N</v>
      </c>
    </row>
    <row r="27" spans="1:20" x14ac:dyDescent="0.2">
      <c r="A27" s="37">
        <v>254</v>
      </c>
      <c r="B27" s="38" t="s">
        <v>38</v>
      </c>
      <c r="C27" s="38" t="s">
        <v>81</v>
      </c>
      <c r="D27" s="16">
        <v>265</v>
      </c>
      <c r="E27" s="59">
        <v>30</v>
      </c>
      <c r="F27" s="17">
        <v>202</v>
      </c>
      <c r="G27" s="9">
        <f t="shared" si="0"/>
        <v>76.226415094339629</v>
      </c>
      <c r="H27" s="18">
        <v>0.3</v>
      </c>
      <c r="I27" s="19">
        <v>8.8000000000000007</v>
      </c>
      <c r="J27" s="60">
        <f t="shared" si="1"/>
        <v>122.39320000000001</v>
      </c>
      <c r="K27" s="60">
        <f t="shared" si="2"/>
        <v>60.590693069306937</v>
      </c>
      <c r="L27" s="61">
        <v>2</v>
      </c>
      <c r="M27" s="37">
        <v>2</v>
      </c>
      <c r="N27" s="39">
        <v>2</v>
      </c>
      <c r="O27" s="59">
        <v>2</v>
      </c>
      <c r="P27" s="62" t="s">
        <v>0</v>
      </c>
      <c r="Q27" s="45" t="s">
        <v>0</v>
      </c>
      <c r="R27" s="63" t="str">
        <f t="shared" si="3"/>
        <v>N</v>
      </c>
      <c r="S27" s="63" t="str">
        <f t="shared" ref="S27:S41" si="6">IF(AND(E27&gt;29.49,F27&gt;159,F27&lt;236,H27&gt;0.09,H27&lt;1.21,I27&gt;4.99,I27&lt;14.01,J27&gt;74.99,K27&gt;47.99,L27&gt;0.99,L27&lt;5.01,M27&gt;1.99,M27&lt;6.01,N27&gt;1.99,O27&gt;1.99,P27="N",Q27="N",R27="N"),"Y","N")</f>
        <v>Y</v>
      </c>
      <c r="T27" s="63" t="str">
        <f t="shared" si="5"/>
        <v>N</v>
      </c>
    </row>
    <row r="28" spans="1:20" x14ac:dyDescent="0.2">
      <c r="A28" s="37">
        <v>497</v>
      </c>
      <c r="B28" s="38" t="s">
        <v>61</v>
      </c>
      <c r="C28" s="38" t="s">
        <v>76</v>
      </c>
      <c r="D28" s="16">
        <v>276</v>
      </c>
      <c r="E28" s="59">
        <v>30</v>
      </c>
      <c r="F28" s="17">
        <v>192</v>
      </c>
      <c r="G28" s="9">
        <f t="shared" si="0"/>
        <v>69.565217391304344</v>
      </c>
      <c r="H28" s="18">
        <v>0.35</v>
      </c>
      <c r="I28" s="19">
        <v>8.4</v>
      </c>
      <c r="J28" s="60">
        <f t="shared" si="1"/>
        <v>115.4464</v>
      </c>
      <c r="K28" s="60">
        <f t="shared" si="2"/>
        <v>60.12833333333333</v>
      </c>
      <c r="L28" s="61">
        <v>2</v>
      </c>
      <c r="M28" s="37">
        <v>3</v>
      </c>
      <c r="N28" s="39">
        <v>2</v>
      </c>
      <c r="O28" s="59">
        <v>2</v>
      </c>
      <c r="P28" s="62" t="s">
        <v>0</v>
      </c>
      <c r="Q28" s="45" t="s">
        <v>0</v>
      </c>
      <c r="R28" s="63" t="str">
        <f t="shared" si="3"/>
        <v>N</v>
      </c>
      <c r="S28" s="63" t="str">
        <f t="shared" si="6"/>
        <v>Y</v>
      </c>
      <c r="T28" s="63" t="str">
        <f t="shared" si="5"/>
        <v>N</v>
      </c>
    </row>
    <row r="29" spans="1:20" x14ac:dyDescent="0.2">
      <c r="A29" s="37">
        <v>245</v>
      </c>
      <c r="B29" s="38" t="s">
        <v>62</v>
      </c>
      <c r="C29" s="38" t="s">
        <v>79</v>
      </c>
      <c r="D29" s="16">
        <v>262</v>
      </c>
      <c r="E29" s="59">
        <v>30</v>
      </c>
      <c r="F29" s="17">
        <v>188</v>
      </c>
      <c r="G29" s="9">
        <f t="shared" si="0"/>
        <v>71.755725190839698</v>
      </c>
      <c r="H29" s="18">
        <v>0.5</v>
      </c>
      <c r="I29" s="19">
        <v>9.3000000000000007</v>
      </c>
      <c r="J29" s="60">
        <f t="shared" si="1"/>
        <v>113.0065</v>
      </c>
      <c r="K29" s="60">
        <f t="shared" si="2"/>
        <v>60.109840425531914</v>
      </c>
      <c r="L29" s="61">
        <v>2</v>
      </c>
      <c r="M29" s="37">
        <v>2</v>
      </c>
      <c r="N29" s="39">
        <v>2</v>
      </c>
      <c r="O29" s="59">
        <v>2</v>
      </c>
      <c r="P29" s="62" t="s">
        <v>0</v>
      </c>
      <c r="Q29" s="45" t="s">
        <v>0</v>
      </c>
      <c r="R29" s="63" t="str">
        <f t="shared" si="3"/>
        <v>N</v>
      </c>
      <c r="S29" s="63" t="str">
        <f t="shared" si="6"/>
        <v>Y</v>
      </c>
      <c r="T29" s="63" t="str">
        <f t="shared" si="5"/>
        <v>N</v>
      </c>
    </row>
    <row r="30" spans="1:20" x14ac:dyDescent="0.2">
      <c r="A30" s="37">
        <v>301</v>
      </c>
      <c r="B30" s="38" t="s">
        <v>55</v>
      </c>
      <c r="C30" s="38" t="s">
        <v>55</v>
      </c>
      <c r="D30" s="16">
        <v>270</v>
      </c>
      <c r="E30" s="59">
        <v>30</v>
      </c>
      <c r="F30" s="17">
        <v>182</v>
      </c>
      <c r="G30" s="9">
        <f t="shared" si="0"/>
        <v>67.407407407407405</v>
      </c>
      <c r="H30" s="18">
        <v>0.4</v>
      </c>
      <c r="I30" s="19">
        <v>8.1999999999999993</v>
      </c>
      <c r="J30" s="60">
        <f t="shared" si="1"/>
        <v>109.10060000000001</v>
      </c>
      <c r="K30" s="60">
        <f t="shared" si="2"/>
        <v>59.945384615384626</v>
      </c>
      <c r="L30" s="61">
        <v>2</v>
      </c>
      <c r="M30" s="37">
        <v>2</v>
      </c>
      <c r="N30" s="39">
        <v>2</v>
      </c>
      <c r="O30" s="59">
        <v>2</v>
      </c>
      <c r="P30" s="62" t="s">
        <v>0</v>
      </c>
      <c r="Q30" s="45" t="s">
        <v>0</v>
      </c>
      <c r="R30" s="63" t="str">
        <f t="shared" si="3"/>
        <v>N</v>
      </c>
      <c r="S30" s="63" t="str">
        <f t="shared" si="6"/>
        <v>Y</v>
      </c>
      <c r="T30" s="63" t="str">
        <f t="shared" si="5"/>
        <v>N</v>
      </c>
    </row>
    <row r="31" spans="1:20" x14ac:dyDescent="0.2">
      <c r="A31" s="37">
        <v>348</v>
      </c>
      <c r="B31" s="38" t="s">
        <v>54</v>
      </c>
      <c r="C31" s="38" t="s">
        <v>55</v>
      </c>
      <c r="D31" s="16">
        <v>292</v>
      </c>
      <c r="E31" s="59">
        <v>30</v>
      </c>
      <c r="F31" s="17">
        <v>202</v>
      </c>
      <c r="G31" s="9">
        <f t="shared" si="0"/>
        <v>69.178082191780817</v>
      </c>
      <c r="H31" s="18">
        <v>0.6</v>
      </c>
      <c r="I31" s="19">
        <v>9.3000000000000007</v>
      </c>
      <c r="J31" s="60">
        <f t="shared" si="1"/>
        <v>117.32689999999999</v>
      </c>
      <c r="K31" s="60">
        <f t="shared" si="2"/>
        <v>58.082623762376237</v>
      </c>
      <c r="L31" s="61">
        <v>2</v>
      </c>
      <c r="M31" s="37">
        <v>2</v>
      </c>
      <c r="N31" s="39">
        <v>2</v>
      </c>
      <c r="O31" s="59">
        <v>2</v>
      </c>
      <c r="P31" s="62" t="s">
        <v>0</v>
      </c>
      <c r="Q31" s="45" t="s">
        <v>0</v>
      </c>
      <c r="R31" s="63" t="str">
        <f t="shared" si="3"/>
        <v>N</v>
      </c>
      <c r="S31" s="63" t="str">
        <f t="shared" si="6"/>
        <v>Y</v>
      </c>
      <c r="T31" s="63" t="str">
        <f>IF(AND(G31&gt;29.99,H31&gt;159,H31&lt;221,J31&gt;0.39,J31&lt;0.81,K31&gt;6.49,K31&lt;10.01,L31&gt;89.99,M31&gt;52.49,N31&gt;1.99,N31&lt;5.01,O31&gt;2.99,O31&lt;5.01,P31&gt;1.99,Q31&gt;1.99,R31="N",S31="N"),"Y","N")</f>
        <v>N</v>
      </c>
    </row>
    <row r="32" spans="1:20" x14ac:dyDescent="0.2">
      <c r="A32" s="37">
        <v>273</v>
      </c>
      <c r="B32" s="38" t="s">
        <v>42</v>
      </c>
      <c r="C32" s="38" t="s">
        <v>83</v>
      </c>
      <c r="D32" s="16">
        <v>287</v>
      </c>
      <c r="E32" s="59">
        <v>30</v>
      </c>
      <c r="F32" s="17">
        <v>210</v>
      </c>
      <c r="G32" s="9">
        <f t="shared" si="0"/>
        <v>73.170731707317074</v>
      </c>
      <c r="H32" s="18">
        <v>0.4</v>
      </c>
      <c r="I32" s="19">
        <v>7.8</v>
      </c>
      <c r="J32" s="60">
        <f t="shared" si="1"/>
        <v>120.9186</v>
      </c>
      <c r="K32" s="60">
        <f t="shared" si="2"/>
        <v>57.580285714285715</v>
      </c>
      <c r="L32" s="61">
        <v>2</v>
      </c>
      <c r="M32" s="37">
        <v>2</v>
      </c>
      <c r="N32" s="39">
        <v>2</v>
      </c>
      <c r="O32" s="59">
        <v>2</v>
      </c>
      <c r="P32" s="62" t="s">
        <v>0</v>
      </c>
      <c r="Q32" s="45" t="s">
        <v>0</v>
      </c>
      <c r="R32" s="63" t="str">
        <f t="shared" si="3"/>
        <v>N</v>
      </c>
      <c r="S32" s="63" t="str">
        <f t="shared" si="6"/>
        <v>Y</v>
      </c>
      <c r="T32" s="63" t="str">
        <f t="shared" ref="T32:T40" si="7">IF(AND(E32&gt;29.49,F32&gt;159,F32&lt;236,H32&gt;0.09,H32&lt;1.21,I32&gt;4.99,I32&lt;14.01,J32&gt;74.99,K32&gt;46.99,L32&gt;=0,L32&lt;10.01,M32&gt;0.99,M32&lt;6.01,N32&gt;0.99,O32&gt;0.99,P32="N",Q32="N",R32="N", S32="N"),"Y","N")</f>
        <v>N</v>
      </c>
    </row>
    <row r="33" spans="1:20" x14ac:dyDescent="0.2">
      <c r="A33" s="37">
        <v>473</v>
      </c>
      <c r="B33" s="38" t="s">
        <v>36</v>
      </c>
      <c r="C33" s="38" t="s">
        <v>72</v>
      </c>
      <c r="D33" s="16">
        <v>278</v>
      </c>
      <c r="E33" s="59">
        <v>30</v>
      </c>
      <c r="F33" s="17">
        <v>186</v>
      </c>
      <c r="G33" s="9">
        <f t="shared" si="0"/>
        <v>66.906474820143885</v>
      </c>
      <c r="H33" s="18">
        <v>0.6</v>
      </c>
      <c r="I33" s="19">
        <v>8.1</v>
      </c>
      <c r="J33" s="60">
        <f t="shared" si="1"/>
        <v>106.2809</v>
      </c>
      <c r="K33" s="60">
        <f t="shared" si="2"/>
        <v>57.140268817204301</v>
      </c>
      <c r="L33" s="61">
        <v>2</v>
      </c>
      <c r="M33" s="37">
        <v>2</v>
      </c>
      <c r="N33" s="39">
        <v>2</v>
      </c>
      <c r="O33" s="59">
        <v>2</v>
      </c>
      <c r="P33" s="62" t="s">
        <v>0</v>
      </c>
      <c r="Q33" s="45" t="s">
        <v>0</v>
      </c>
      <c r="R33" s="63" t="str">
        <f t="shared" si="3"/>
        <v>N</v>
      </c>
      <c r="S33" s="63" t="str">
        <f t="shared" si="6"/>
        <v>Y</v>
      </c>
      <c r="T33" s="63" t="str">
        <f t="shared" si="7"/>
        <v>N</v>
      </c>
    </row>
    <row r="34" spans="1:20" x14ac:dyDescent="0.2">
      <c r="A34" s="37">
        <v>358</v>
      </c>
      <c r="B34" s="38" t="s">
        <v>40</v>
      </c>
      <c r="C34" s="38" t="s">
        <v>77</v>
      </c>
      <c r="D34" s="16">
        <v>262</v>
      </c>
      <c r="E34" s="59">
        <v>30</v>
      </c>
      <c r="F34" s="17">
        <v>190</v>
      </c>
      <c r="G34" s="9">
        <f t="shared" si="0"/>
        <v>72.51908396946564</v>
      </c>
      <c r="H34" s="18">
        <v>0.6</v>
      </c>
      <c r="I34" s="19">
        <v>8</v>
      </c>
      <c r="J34" s="60">
        <f t="shared" si="1"/>
        <v>107.84039999999999</v>
      </c>
      <c r="K34" s="60">
        <f t="shared" si="2"/>
        <v>56.758105263157887</v>
      </c>
      <c r="L34" s="61">
        <v>1</v>
      </c>
      <c r="M34" s="37">
        <v>2</v>
      </c>
      <c r="N34" s="39">
        <v>2</v>
      </c>
      <c r="O34" s="59">
        <v>2</v>
      </c>
      <c r="P34" s="62" t="s">
        <v>0</v>
      </c>
      <c r="Q34" s="45" t="s">
        <v>0</v>
      </c>
      <c r="R34" s="63" t="str">
        <f t="shared" si="3"/>
        <v>N</v>
      </c>
      <c r="S34" s="63" t="str">
        <f t="shared" si="6"/>
        <v>Y</v>
      </c>
      <c r="T34" s="63" t="str">
        <f t="shared" si="7"/>
        <v>N</v>
      </c>
    </row>
    <row r="35" spans="1:20" x14ac:dyDescent="0.2">
      <c r="A35" s="37">
        <v>362</v>
      </c>
      <c r="B35" s="38" t="s">
        <v>47</v>
      </c>
      <c r="C35" s="38" t="s">
        <v>55</v>
      </c>
      <c r="D35" s="16">
        <v>259</v>
      </c>
      <c r="E35" s="59">
        <v>30</v>
      </c>
      <c r="F35" s="17">
        <v>184</v>
      </c>
      <c r="G35" s="9">
        <f t="shared" si="0"/>
        <v>71.04247104247105</v>
      </c>
      <c r="H35" s="18">
        <v>0.6</v>
      </c>
      <c r="I35" s="19">
        <v>7.2</v>
      </c>
      <c r="J35" s="60">
        <f t="shared" si="1"/>
        <v>102.64639999999999</v>
      </c>
      <c r="K35" s="60">
        <f t="shared" si="2"/>
        <v>55.786086956521729</v>
      </c>
      <c r="L35" s="61">
        <v>2</v>
      </c>
      <c r="M35" s="37">
        <v>2</v>
      </c>
      <c r="N35" s="39">
        <v>2</v>
      </c>
      <c r="O35" s="59">
        <v>2</v>
      </c>
      <c r="P35" s="62" t="s">
        <v>0</v>
      </c>
      <c r="Q35" s="45" t="s">
        <v>0</v>
      </c>
      <c r="R35" s="63" t="str">
        <f t="shared" si="3"/>
        <v>N</v>
      </c>
      <c r="S35" s="63" t="str">
        <f t="shared" si="6"/>
        <v>Y</v>
      </c>
      <c r="T35" s="63" t="str">
        <f t="shared" si="7"/>
        <v>N</v>
      </c>
    </row>
    <row r="36" spans="1:20" x14ac:dyDescent="0.2">
      <c r="A36" s="37">
        <v>501</v>
      </c>
      <c r="B36" s="38" t="s">
        <v>49</v>
      </c>
      <c r="C36" s="38" t="s">
        <v>70</v>
      </c>
      <c r="D36" s="16">
        <v>293</v>
      </c>
      <c r="E36" s="59">
        <v>30</v>
      </c>
      <c r="F36" s="17">
        <v>210</v>
      </c>
      <c r="G36" s="9">
        <f t="shared" si="0"/>
        <v>71.672354948805463</v>
      </c>
      <c r="H36" s="18">
        <v>0.7</v>
      </c>
      <c r="I36" s="19">
        <v>8.5</v>
      </c>
      <c r="J36" s="60">
        <f t="shared" si="1"/>
        <v>116.4533</v>
      </c>
      <c r="K36" s="60">
        <f t="shared" si="2"/>
        <v>55.453952380952373</v>
      </c>
      <c r="L36" s="61">
        <v>4</v>
      </c>
      <c r="M36" s="37">
        <v>2</v>
      </c>
      <c r="N36" s="39">
        <v>2</v>
      </c>
      <c r="O36" s="59">
        <v>2</v>
      </c>
      <c r="P36" s="62" t="s">
        <v>0</v>
      </c>
      <c r="Q36" s="45" t="s">
        <v>0</v>
      </c>
      <c r="R36" s="63" t="str">
        <f t="shared" si="3"/>
        <v>N</v>
      </c>
      <c r="S36" s="63" t="str">
        <f t="shared" si="6"/>
        <v>Y</v>
      </c>
      <c r="T36" s="63" t="str">
        <f t="shared" si="7"/>
        <v>N</v>
      </c>
    </row>
    <row r="37" spans="1:20" x14ac:dyDescent="0.2">
      <c r="A37" s="37">
        <v>270</v>
      </c>
      <c r="B37" s="38" t="s">
        <v>65</v>
      </c>
      <c r="C37" s="38" t="s">
        <v>82</v>
      </c>
      <c r="D37" s="16">
        <v>300</v>
      </c>
      <c r="E37" s="59">
        <v>30</v>
      </c>
      <c r="F37" s="17">
        <v>222</v>
      </c>
      <c r="G37" s="9">
        <f t="shared" si="0"/>
        <v>74</v>
      </c>
      <c r="H37" s="18">
        <v>1</v>
      </c>
      <c r="I37" s="19">
        <v>8.9</v>
      </c>
      <c r="J37" s="60">
        <f t="shared" si="1"/>
        <v>116.6665</v>
      </c>
      <c r="K37" s="60">
        <f t="shared" si="2"/>
        <v>52.552477477477474</v>
      </c>
      <c r="L37" s="61">
        <v>3</v>
      </c>
      <c r="M37" s="37">
        <v>3</v>
      </c>
      <c r="N37" s="39">
        <v>2</v>
      </c>
      <c r="O37" s="59">
        <v>2</v>
      </c>
      <c r="P37" s="62" t="s">
        <v>0</v>
      </c>
      <c r="Q37" s="45" t="s">
        <v>0</v>
      </c>
      <c r="R37" s="63" t="str">
        <f t="shared" si="3"/>
        <v>N</v>
      </c>
      <c r="S37" s="63" t="str">
        <f t="shared" si="6"/>
        <v>Y</v>
      </c>
      <c r="T37" s="63" t="str">
        <f t="shared" si="7"/>
        <v>N</v>
      </c>
    </row>
    <row r="38" spans="1:20" x14ac:dyDescent="0.2">
      <c r="A38" s="37">
        <v>251</v>
      </c>
      <c r="B38" s="38" t="s">
        <v>66</v>
      </c>
      <c r="C38" s="38" t="s">
        <v>80</v>
      </c>
      <c r="D38" s="16">
        <v>308</v>
      </c>
      <c r="E38" s="59">
        <v>30</v>
      </c>
      <c r="F38" s="17">
        <v>220</v>
      </c>
      <c r="G38" s="9">
        <f t="shared" si="0"/>
        <v>71.428571428571431</v>
      </c>
      <c r="H38" s="18">
        <v>1</v>
      </c>
      <c r="I38" s="19">
        <v>8.1999999999999993</v>
      </c>
      <c r="J38" s="60">
        <f t="shared" si="1"/>
        <v>113.63300000000001</v>
      </c>
      <c r="K38" s="60">
        <f t="shared" si="2"/>
        <v>51.651363636363648</v>
      </c>
      <c r="L38" s="61">
        <v>1</v>
      </c>
      <c r="M38" s="37">
        <v>2</v>
      </c>
      <c r="N38" s="39">
        <v>2</v>
      </c>
      <c r="O38" s="59">
        <v>2</v>
      </c>
      <c r="P38" s="62" t="s">
        <v>0</v>
      </c>
      <c r="Q38" s="45" t="s">
        <v>0</v>
      </c>
      <c r="R38" s="63" t="str">
        <f t="shared" si="3"/>
        <v>N</v>
      </c>
      <c r="S38" s="63" t="str">
        <f t="shared" si="6"/>
        <v>Y</v>
      </c>
      <c r="T38" s="63" t="str">
        <f t="shared" si="7"/>
        <v>N</v>
      </c>
    </row>
    <row r="39" spans="1:20" x14ac:dyDescent="0.2">
      <c r="A39" s="37">
        <v>319</v>
      </c>
      <c r="B39" s="38" t="s">
        <v>51</v>
      </c>
      <c r="C39" s="38" t="s">
        <v>73</v>
      </c>
      <c r="D39" s="16">
        <v>238</v>
      </c>
      <c r="E39" s="59">
        <v>30</v>
      </c>
      <c r="F39" s="17">
        <v>162</v>
      </c>
      <c r="G39" s="9">
        <f t="shared" si="0"/>
        <v>68.067226890756302</v>
      </c>
      <c r="H39" s="18">
        <v>0.8</v>
      </c>
      <c r="I39" s="19">
        <v>5.5</v>
      </c>
      <c r="J39" s="60">
        <f t="shared" si="1"/>
        <v>82.928699999999992</v>
      </c>
      <c r="K39" s="60">
        <f t="shared" si="2"/>
        <v>51.190555555555548</v>
      </c>
      <c r="L39" s="61">
        <v>2</v>
      </c>
      <c r="M39" s="37">
        <v>3</v>
      </c>
      <c r="N39" s="39">
        <v>2</v>
      </c>
      <c r="O39" s="59">
        <v>2</v>
      </c>
      <c r="P39" s="62" t="s">
        <v>0</v>
      </c>
      <c r="Q39" s="45" t="s">
        <v>0</v>
      </c>
      <c r="R39" s="63" t="str">
        <f t="shared" si="3"/>
        <v>N</v>
      </c>
      <c r="S39" s="63" t="str">
        <f t="shared" si="6"/>
        <v>Y</v>
      </c>
      <c r="T39" s="63" t="str">
        <f t="shared" si="7"/>
        <v>N</v>
      </c>
    </row>
    <row r="40" spans="1:20" x14ac:dyDescent="0.2">
      <c r="A40" s="37">
        <v>483</v>
      </c>
      <c r="B40" s="38" t="s">
        <v>43</v>
      </c>
      <c r="C40" s="38" t="s">
        <v>72</v>
      </c>
      <c r="D40" s="16">
        <v>285</v>
      </c>
      <c r="E40" s="59">
        <v>30</v>
      </c>
      <c r="F40" s="17">
        <v>200</v>
      </c>
      <c r="G40" s="9">
        <f t="shared" si="0"/>
        <v>70.175438596491219</v>
      </c>
      <c r="H40" s="18">
        <v>0.8</v>
      </c>
      <c r="I40" s="19">
        <v>5.7</v>
      </c>
      <c r="J40" s="60">
        <f t="shared" si="1"/>
        <v>101.19969999999999</v>
      </c>
      <c r="K40" s="60">
        <f t="shared" si="2"/>
        <v>50.599850000000004</v>
      </c>
      <c r="L40" s="61">
        <v>4</v>
      </c>
      <c r="M40" s="37">
        <v>3</v>
      </c>
      <c r="N40" s="39">
        <v>2</v>
      </c>
      <c r="O40" s="59">
        <v>2</v>
      </c>
      <c r="P40" s="62" t="s">
        <v>0</v>
      </c>
      <c r="Q40" s="45" t="s">
        <v>0</v>
      </c>
      <c r="R40" s="63" t="str">
        <f t="shared" si="3"/>
        <v>N</v>
      </c>
      <c r="S40" s="63" t="str">
        <f t="shared" si="6"/>
        <v>Y</v>
      </c>
      <c r="T40" s="63" t="str">
        <f t="shared" si="7"/>
        <v>N</v>
      </c>
    </row>
    <row r="41" spans="1:20" x14ac:dyDescent="0.2">
      <c r="A41" s="37">
        <v>401</v>
      </c>
      <c r="B41" s="38" t="s">
        <v>52</v>
      </c>
      <c r="C41" s="38" t="s">
        <v>73</v>
      </c>
      <c r="D41" s="16">
        <v>244</v>
      </c>
      <c r="E41" s="59">
        <v>30</v>
      </c>
      <c r="F41" s="17">
        <v>166</v>
      </c>
      <c r="G41" s="9">
        <f t="shared" si="0"/>
        <v>68.032786885245898</v>
      </c>
      <c r="H41" s="18">
        <v>1.2</v>
      </c>
      <c r="I41" s="19">
        <v>5.5</v>
      </c>
      <c r="J41" s="60">
        <f t="shared" si="1"/>
        <v>76.030299999999997</v>
      </c>
      <c r="K41" s="60">
        <f t="shared" si="2"/>
        <v>45.801385542168674</v>
      </c>
      <c r="L41" s="61">
        <v>2</v>
      </c>
      <c r="M41" s="37">
        <v>3</v>
      </c>
      <c r="N41" s="39">
        <v>2</v>
      </c>
      <c r="O41" s="59">
        <v>2</v>
      </c>
      <c r="P41" s="62" t="s">
        <v>0</v>
      </c>
      <c r="Q41" s="45" t="s">
        <v>0</v>
      </c>
      <c r="R41" s="63" t="str">
        <f t="shared" si="3"/>
        <v>N</v>
      </c>
      <c r="S41" s="63" t="str">
        <f t="shared" si="6"/>
        <v>N</v>
      </c>
      <c r="T41" s="63" t="s">
        <v>85</v>
      </c>
    </row>
  </sheetData>
  <sheetProtection insertRows="0" selectLockedCells="1"/>
  <sortState xmlns:xlrd2="http://schemas.microsoft.com/office/spreadsheetml/2017/richdata2" ref="A7:T15">
    <sortCondition descending="1" ref="K7:K15"/>
  </sortState>
  <mergeCells count="2">
    <mergeCell ref="A1:B1"/>
    <mergeCell ref="C1:D1"/>
  </mergeCells>
  <conditionalFormatting sqref="E7:E15">
    <cfRule type="cellIs" dxfId="65" priority="44" operator="lessThan">
      <formula>30</formula>
    </cfRule>
  </conditionalFormatting>
  <conditionalFormatting sqref="F7:F15">
    <cfRule type="cellIs" dxfId="64" priority="54" operator="lessThan">
      <formula>160</formula>
    </cfRule>
    <cfRule type="cellIs" dxfId="63" priority="55" operator="greaterThan">
      <formula>220</formula>
    </cfRule>
  </conditionalFormatting>
  <conditionalFormatting sqref="H7:H15">
    <cfRule type="cellIs" dxfId="62" priority="69" operator="lessThan">
      <formula>0.399</formula>
    </cfRule>
    <cfRule type="cellIs" dxfId="61" priority="70" operator="greaterThan">
      <formula>0.8</formula>
    </cfRule>
  </conditionalFormatting>
  <conditionalFormatting sqref="I7:I15">
    <cfRule type="cellIs" dxfId="60" priority="52" operator="greaterThan">
      <formula>10</formula>
    </cfRule>
    <cfRule type="cellIs" dxfId="59" priority="53" operator="lessThan">
      <formula>6.5</formula>
    </cfRule>
  </conditionalFormatting>
  <conditionalFormatting sqref="J7:J15">
    <cfRule type="cellIs" dxfId="58" priority="51" operator="lessThan">
      <formula>90</formula>
    </cfRule>
  </conditionalFormatting>
  <conditionalFormatting sqref="K7:K15">
    <cfRule type="cellIs" dxfId="57" priority="66" operator="lessThan">
      <formula>52.5</formula>
    </cfRule>
  </conditionalFormatting>
  <conditionalFormatting sqref="L7:L15">
    <cfRule type="cellIs" dxfId="56" priority="50" operator="lessThan">
      <formula>2</formula>
    </cfRule>
  </conditionalFormatting>
  <conditionalFormatting sqref="L7:M15">
    <cfRule type="cellIs" dxfId="55" priority="47" operator="greaterThan">
      <formula>5</formula>
    </cfRule>
  </conditionalFormatting>
  <conditionalFormatting sqref="M7:M15">
    <cfRule type="cellIs" dxfId="54" priority="48" operator="lessThan">
      <formula>3</formula>
    </cfRule>
  </conditionalFormatting>
  <conditionalFormatting sqref="N7:N15">
    <cfRule type="cellIs" dxfId="53" priority="65" operator="lessThan">
      <formula>2</formula>
    </cfRule>
  </conditionalFormatting>
  <conditionalFormatting sqref="N7:O15">
    <cfRule type="cellIs" dxfId="52" priority="39" operator="greaterThan">
      <formula>3</formula>
    </cfRule>
  </conditionalFormatting>
  <conditionalFormatting sqref="O7:O15">
    <cfRule type="cellIs" dxfId="51" priority="46" operator="lessThan">
      <formula>2</formula>
    </cfRule>
  </conditionalFormatting>
  <conditionalFormatting sqref="P7:P15">
    <cfRule type="cellIs" dxfId="50" priority="45" operator="equal">
      <formula>"Y"</formula>
    </cfRule>
  </conditionalFormatting>
  <conditionalFormatting sqref="Q7:Q15">
    <cfRule type="cellIs" dxfId="49" priority="64" operator="equal">
      <formula>"Y"</formula>
    </cfRule>
  </conditionalFormatting>
  <conditionalFormatting sqref="R7:T15">
    <cfRule type="cellIs" dxfId="48" priority="42" operator="equal">
      <formula>"N"</formula>
    </cfRule>
  </conditionalFormatting>
  <conditionalFormatting sqref="E16:E30 E32:E40">
    <cfRule type="cellIs" dxfId="47" priority="23" operator="lessThan">
      <formula>30</formula>
    </cfRule>
  </conditionalFormatting>
  <conditionalFormatting sqref="F16:F30 F32:F40">
    <cfRule type="cellIs" dxfId="46" priority="32" operator="lessThan">
      <formula>160</formula>
    </cfRule>
    <cfRule type="cellIs" dxfId="45" priority="33" operator="greaterThan">
      <formula>220</formula>
    </cfRule>
  </conditionalFormatting>
  <conditionalFormatting sqref="H16:H30 H32:H40">
    <cfRule type="cellIs" dxfId="44" priority="37" operator="lessThan">
      <formula>0.399</formula>
    </cfRule>
    <cfRule type="cellIs" dxfId="43" priority="38" operator="greaterThan">
      <formula>0.8</formula>
    </cfRule>
  </conditionalFormatting>
  <conditionalFormatting sqref="I16:I30 I32:I40">
    <cfRule type="cellIs" dxfId="42" priority="30" operator="greaterThan">
      <formula>10</formula>
    </cfRule>
    <cfRule type="cellIs" dxfId="41" priority="31" operator="lessThan">
      <formula>6.5</formula>
    </cfRule>
  </conditionalFormatting>
  <conditionalFormatting sqref="J16:J30 J32:J40">
    <cfRule type="cellIs" dxfId="40" priority="29" operator="lessThan">
      <formula>90</formula>
    </cfRule>
  </conditionalFormatting>
  <conditionalFormatting sqref="K16:K30 K32:K40">
    <cfRule type="cellIs" dxfId="39" priority="36" operator="lessThan">
      <formula>52.5</formula>
    </cfRule>
  </conditionalFormatting>
  <conditionalFormatting sqref="L16:L30 L32:L40">
    <cfRule type="cellIs" dxfId="38" priority="28" operator="lessThan">
      <formula>2</formula>
    </cfRule>
  </conditionalFormatting>
  <conditionalFormatting sqref="L16:M30 L32:M40">
    <cfRule type="cellIs" dxfId="37" priority="26" operator="greaterThan">
      <formula>5</formula>
    </cfRule>
  </conditionalFormatting>
  <conditionalFormatting sqref="M16:M30 M32:M40">
    <cfRule type="cellIs" dxfId="36" priority="27" operator="lessThan">
      <formula>3</formula>
    </cfRule>
  </conditionalFormatting>
  <conditionalFormatting sqref="N16:N30 N32:N40">
    <cfRule type="cellIs" dxfId="35" priority="35" operator="lessThan">
      <formula>2</formula>
    </cfRule>
  </conditionalFormatting>
  <conditionalFormatting sqref="N16:O30 N32:O40">
    <cfRule type="cellIs" dxfId="34" priority="21" operator="greaterThan">
      <formula>3</formula>
    </cfRule>
  </conditionalFormatting>
  <conditionalFormatting sqref="O16:O30 O32:O40">
    <cfRule type="cellIs" dxfId="33" priority="25" operator="lessThan">
      <formula>2</formula>
    </cfRule>
  </conditionalFormatting>
  <conditionalFormatting sqref="P16:P30 P32:P40">
    <cfRule type="cellIs" dxfId="32" priority="24" operator="equal">
      <formula>"Y"</formula>
    </cfRule>
  </conditionalFormatting>
  <conditionalFormatting sqref="Q16:Q30 Q32:Q40">
    <cfRule type="cellIs" dxfId="31" priority="34" operator="equal">
      <formula>"Y"</formula>
    </cfRule>
  </conditionalFormatting>
  <conditionalFormatting sqref="R16:T30 R32:T40">
    <cfRule type="cellIs" dxfId="30" priority="22" operator="equal">
      <formula>"N"</formula>
    </cfRule>
  </conditionalFormatting>
  <conditionalFormatting sqref="E41">
    <cfRule type="cellIs" dxfId="29" priority="5" operator="lessThan">
      <formula>30</formula>
    </cfRule>
  </conditionalFormatting>
  <conditionalFormatting sqref="F41">
    <cfRule type="cellIs" dxfId="28" priority="14" operator="lessThan">
      <formula>160</formula>
    </cfRule>
    <cfRule type="cellIs" dxfId="27" priority="15" operator="greaterThan">
      <formula>220</formula>
    </cfRule>
  </conditionalFormatting>
  <conditionalFormatting sqref="H41">
    <cfRule type="cellIs" dxfId="26" priority="19" operator="lessThan">
      <formula>0.399</formula>
    </cfRule>
    <cfRule type="cellIs" dxfId="25" priority="20" operator="greaterThan">
      <formula>0.8</formula>
    </cfRule>
  </conditionalFormatting>
  <conditionalFormatting sqref="I41">
    <cfRule type="cellIs" dxfId="24" priority="12" operator="greaterThan">
      <formula>10</formula>
    </cfRule>
    <cfRule type="cellIs" dxfId="23" priority="13" operator="lessThan">
      <formula>6.5</formula>
    </cfRule>
  </conditionalFormatting>
  <conditionalFormatting sqref="J41">
    <cfRule type="cellIs" dxfId="22" priority="11" operator="lessThan">
      <formula>90</formula>
    </cfRule>
  </conditionalFormatting>
  <conditionalFormatting sqref="K41">
    <cfRule type="cellIs" dxfId="21" priority="18" operator="lessThan">
      <formula>52.5</formula>
    </cfRule>
  </conditionalFormatting>
  <conditionalFormatting sqref="L41">
    <cfRule type="cellIs" dxfId="20" priority="10" operator="lessThan">
      <formula>2</formula>
    </cfRule>
  </conditionalFormatting>
  <conditionalFormatting sqref="L41:M41">
    <cfRule type="cellIs" dxfId="19" priority="8" operator="greaterThan">
      <formula>5</formula>
    </cfRule>
  </conditionalFormatting>
  <conditionalFormatting sqref="M41">
    <cfRule type="cellIs" dxfId="18" priority="9" operator="lessThan">
      <formula>3</formula>
    </cfRule>
  </conditionalFormatting>
  <conditionalFormatting sqref="N41">
    <cfRule type="cellIs" dxfId="17" priority="17" operator="lessThan">
      <formula>2</formula>
    </cfRule>
  </conditionalFormatting>
  <conditionalFormatting sqref="N41:O41">
    <cfRule type="cellIs" dxfId="16" priority="3" operator="greaterThan">
      <formula>3</formula>
    </cfRule>
  </conditionalFormatting>
  <conditionalFormatting sqref="O41">
    <cfRule type="cellIs" dxfId="15" priority="7" operator="lessThan">
      <formula>2</formula>
    </cfRule>
  </conditionalFormatting>
  <conditionalFormatting sqref="P41">
    <cfRule type="cellIs" dxfId="14" priority="6" operator="equal">
      <formula>"Y"</formula>
    </cfRule>
  </conditionalFormatting>
  <conditionalFormatting sqref="Q41">
    <cfRule type="cellIs" dxfId="13" priority="16" operator="equal">
      <formula>"Y"</formula>
    </cfRule>
  </conditionalFormatting>
  <conditionalFormatting sqref="R41:T41">
    <cfRule type="cellIs" dxfId="12" priority="4" operator="equal">
      <formula>"N"</formula>
    </cfRule>
  </conditionalFormatting>
  <conditionalFormatting sqref="R31">
    <cfRule type="cellIs" dxfId="11" priority="2" operator="equal">
      <formula>"N"</formula>
    </cfRule>
  </conditionalFormatting>
  <conditionalFormatting sqref="T31">
    <cfRule type="cellIs" dxfId="10" priority="1" operator="equal">
      <formula>"N"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8"/>
  <sheetViews>
    <sheetView zoomScaleNormal="100" workbookViewId="0">
      <selection activeCell="C18" sqref="C18"/>
    </sheetView>
  </sheetViews>
  <sheetFormatPr defaultColWidth="9.140625" defaultRowHeight="12.75" x14ac:dyDescent="0.2"/>
  <cols>
    <col min="1" max="5" width="9.140625" style="26"/>
    <col min="6" max="6" width="9.85546875" style="26" bestFit="1" customWidth="1"/>
    <col min="7" max="7" width="10" style="26" bestFit="1" customWidth="1"/>
    <col min="8" max="10" width="9.140625" style="26"/>
    <col min="11" max="11" width="10.85546875" style="26" bestFit="1" customWidth="1"/>
    <col min="12" max="16384" width="9.140625" style="26"/>
  </cols>
  <sheetData>
    <row r="1" spans="1:14" s="10" customFormat="1" ht="15" x14ac:dyDescent="0.25">
      <c r="A1" s="65" t="s">
        <v>35</v>
      </c>
      <c r="B1" s="66"/>
      <c r="C1" s="69"/>
      <c r="D1" s="70"/>
      <c r="F1" s="1"/>
      <c r="I1" s="1"/>
      <c r="J1" s="1"/>
      <c r="L1" s="2"/>
    </row>
    <row r="2" spans="1:14" x14ac:dyDescent="0.2">
      <c r="A2" s="22"/>
      <c r="B2" s="22"/>
      <c r="C2" s="22"/>
      <c r="D2" s="22"/>
      <c r="E2" s="49" t="s">
        <v>8</v>
      </c>
      <c r="F2" s="41"/>
      <c r="G2" s="55" t="s">
        <v>11</v>
      </c>
      <c r="H2" s="25" t="s">
        <v>13</v>
      </c>
      <c r="I2" s="2"/>
      <c r="J2" s="2"/>
      <c r="K2" s="22"/>
      <c r="L2" s="3"/>
    </row>
    <row r="3" spans="1:14" x14ac:dyDescent="0.2">
      <c r="A3" s="22"/>
      <c r="B3" s="22"/>
      <c r="C3" s="22"/>
      <c r="D3" s="22"/>
      <c r="E3" s="50" t="s">
        <v>9</v>
      </c>
      <c r="F3" s="42"/>
      <c r="G3" s="28" t="s">
        <v>12</v>
      </c>
      <c r="H3" s="44" t="s">
        <v>14</v>
      </c>
      <c r="I3" s="4"/>
      <c r="J3" s="4" t="s">
        <v>21</v>
      </c>
      <c r="K3" s="54" t="s">
        <v>0</v>
      </c>
      <c r="L3" s="3"/>
    </row>
    <row r="4" spans="1:14" x14ac:dyDescent="0.2">
      <c r="A4" s="30" t="s">
        <v>1</v>
      </c>
      <c r="B4" s="31" t="s">
        <v>1</v>
      </c>
      <c r="C4" s="31" t="s">
        <v>1</v>
      </c>
      <c r="D4" s="32" t="s">
        <v>1</v>
      </c>
      <c r="E4" s="30" t="s">
        <v>1</v>
      </c>
      <c r="F4" s="43"/>
      <c r="G4" s="31" t="s">
        <v>1</v>
      </c>
      <c r="H4" s="31" t="s">
        <v>1</v>
      </c>
      <c r="I4" s="6"/>
      <c r="J4" s="6" t="s">
        <v>1</v>
      </c>
      <c r="K4" s="30" t="s">
        <v>1</v>
      </c>
      <c r="L4" s="2"/>
    </row>
    <row r="5" spans="1:14" ht="13.5" thickBot="1" x14ac:dyDescent="0.25">
      <c r="A5" s="11"/>
      <c r="B5" s="11"/>
      <c r="C5" s="11"/>
      <c r="D5" s="11"/>
      <c r="E5" s="11"/>
      <c r="F5" s="3"/>
      <c r="G5" s="33"/>
      <c r="H5" s="22"/>
      <c r="I5" s="2"/>
      <c r="J5" s="3"/>
      <c r="K5" s="22"/>
      <c r="L5" s="2"/>
    </row>
    <row r="6" spans="1:14" s="11" customFormat="1" ht="13.5" thickBot="1" x14ac:dyDescent="0.25">
      <c r="A6" s="34" t="s">
        <v>2</v>
      </c>
      <c r="B6" s="34" t="s">
        <v>3</v>
      </c>
      <c r="C6" s="34" t="s">
        <v>7</v>
      </c>
      <c r="D6" s="34" t="s">
        <v>4</v>
      </c>
      <c r="E6" s="34" t="s">
        <v>5</v>
      </c>
      <c r="F6" s="7" t="s">
        <v>6</v>
      </c>
      <c r="G6" s="34" t="s">
        <v>10</v>
      </c>
      <c r="H6" s="34" t="s">
        <v>15</v>
      </c>
      <c r="I6" s="7" t="s">
        <v>19</v>
      </c>
      <c r="J6" s="7" t="s">
        <v>20</v>
      </c>
      <c r="K6" s="34" t="s">
        <v>28</v>
      </c>
      <c r="L6" s="47" t="s">
        <v>32</v>
      </c>
      <c r="M6" s="51" t="s">
        <v>33</v>
      </c>
      <c r="N6" s="52" t="s">
        <v>34</v>
      </c>
    </row>
    <row r="7" spans="1:14" x14ac:dyDescent="0.2">
      <c r="A7" s="35"/>
      <c r="B7" s="36"/>
      <c r="C7" s="36"/>
      <c r="D7" s="12"/>
      <c r="E7" s="13">
        <f t="shared" ref="E7:E38" si="0">D7*0.73</f>
        <v>0</v>
      </c>
      <c r="F7" s="48">
        <v>0.73</v>
      </c>
      <c r="G7" s="14"/>
      <c r="H7" s="15"/>
      <c r="I7" s="8">
        <f>(7.231+(0.437*E7)+(3.877*H7)-(18.746*G7))</f>
        <v>7.2309999999999999</v>
      </c>
      <c r="J7" s="8" t="e">
        <f>(I7/E7)*100</f>
        <v>#DIV/0!</v>
      </c>
      <c r="K7" s="40" t="s">
        <v>0</v>
      </c>
      <c r="L7" s="46" t="e">
        <f>IF(AND(E7&gt;159.99,E7&lt;220.01,G7&gt;0.39,G7&lt;0.81,H7&gt;6.49,H7&lt;10.01,J7&gt;52.49,K7="N"),"Y","N")</f>
        <v>#DIV/0!</v>
      </c>
      <c r="M7" s="53" t="e">
        <f>IF(AND(E7&gt;159.99,E7&lt;235.01,G7&gt;0.09,G7&lt;1.21,H7&gt;4.99,H7&lt;14.01,J7&gt;47.99,K7="N",L7="N"),"Y","N")</f>
        <v>#DIV/0!</v>
      </c>
      <c r="N7" s="53" t="e">
        <f>IF(AND(E7&gt;159.99,E7&lt;235.01,G7&gt;0.09,G7&lt;1.21,H7&gt;4.99,H7&lt;14.01,J7&gt;46.99,K7="N", L7="N",M7="N"),"Y","N")</f>
        <v>#DIV/0!</v>
      </c>
    </row>
    <row r="8" spans="1:14" x14ac:dyDescent="0.2">
      <c r="A8" s="35"/>
      <c r="B8" s="36"/>
      <c r="C8" s="36"/>
      <c r="D8" s="12"/>
      <c r="E8" s="13">
        <f t="shared" si="0"/>
        <v>0</v>
      </c>
      <c r="F8" s="48">
        <v>0.73</v>
      </c>
      <c r="G8" s="14"/>
      <c r="H8" s="15"/>
      <c r="I8" s="8">
        <f t="shared" ref="I8:I68" si="1">(7.231+(0.437*E8)+(3.877*H8)-(18.746*G8))</f>
        <v>7.2309999999999999</v>
      </c>
      <c r="J8" s="8" t="e">
        <f t="shared" ref="J8:J68" si="2">(I8/E8)*100</f>
        <v>#DIV/0!</v>
      </c>
      <c r="K8" s="40" t="s">
        <v>0</v>
      </c>
      <c r="L8" s="46" t="e">
        <f t="shared" ref="L8:L68" si="3">IF(AND(E8&gt;159.99,E8&lt;220.01,G8&gt;0.39,G8&lt;0.81,H8&gt;6.49,H8&lt;10.01,J8&gt;52.49,K8="N"),"Y","N")</f>
        <v>#DIV/0!</v>
      </c>
      <c r="M8" s="53" t="e">
        <f t="shared" ref="M8:M68" si="4">IF(AND(E8&gt;159.99,E8&lt;235.01,G8&gt;0.09,G8&lt;1.21,H8&gt;4.99,H8&lt;14.01,J8&gt;47.99,K8="N",L8="N"),"Y","N")</f>
        <v>#DIV/0!</v>
      </c>
      <c r="N8" s="53" t="e">
        <f t="shared" ref="N8:N68" si="5">IF(AND(E8&gt;159.99,E8&lt;235.01,G8&gt;0.09,G8&lt;1.21,H8&gt;4.99,H8&lt;14.01,J8&gt;46.99,K8="N", L8="N",M8="N"),"Y","N")</f>
        <v>#DIV/0!</v>
      </c>
    </row>
    <row r="9" spans="1:14" x14ac:dyDescent="0.2">
      <c r="A9" s="35"/>
      <c r="B9" s="36"/>
      <c r="C9" s="36"/>
      <c r="D9" s="12"/>
      <c r="E9" s="13">
        <f t="shared" si="0"/>
        <v>0</v>
      </c>
      <c r="F9" s="48">
        <v>0.73</v>
      </c>
      <c r="G9" s="14"/>
      <c r="H9" s="15"/>
      <c r="I9" s="8">
        <f t="shared" si="1"/>
        <v>7.2309999999999999</v>
      </c>
      <c r="J9" s="8" t="e">
        <f t="shared" si="2"/>
        <v>#DIV/0!</v>
      </c>
      <c r="K9" s="40" t="s">
        <v>0</v>
      </c>
      <c r="L9" s="46" t="e">
        <f t="shared" si="3"/>
        <v>#DIV/0!</v>
      </c>
      <c r="M9" s="53" t="e">
        <f t="shared" si="4"/>
        <v>#DIV/0!</v>
      </c>
      <c r="N9" s="53" t="e">
        <f t="shared" si="5"/>
        <v>#DIV/0!</v>
      </c>
    </row>
    <row r="10" spans="1:14" x14ac:dyDescent="0.2">
      <c r="A10" s="35"/>
      <c r="B10" s="36"/>
      <c r="C10" s="36"/>
      <c r="D10" s="12"/>
      <c r="E10" s="13">
        <f t="shared" si="0"/>
        <v>0</v>
      </c>
      <c r="F10" s="48">
        <v>0.73</v>
      </c>
      <c r="G10" s="14"/>
      <c r="H10" s="15"/>
      <c r="I10" s="8">
        <f t="shared" si="1"/>
        <v>7.2309999999999999</v>
      </c>
      <c r="J10" s="8" t="e">
        <f t="shared" si="2"/>
        <v>#DIV/0!</v>
      </c>
      <c r="K10" s="40" t="s">
        <v>0</v>
      </c>
      <c r="L10" s="46" t="e">
        <f t="shared" si="3"/>
        <v>#DIV/0!</v>
      </c>
      <c r="M10" s="53" t="e">
        <f t="shared" si="4"/>
        <v>#DIV/0!</v>
      </c>
      <c r="N10" s="53" t="e">
        <f t="shared" si="5"/>
        <v>#DIV/0!</v>
      </c>
    </row>
    <row r="11" spans="1:14" x14ac:dyDescent="0.2">
      <c r="A11" s="35"/>
      <c r="B11" s="36"/>
      <c r="C11" s="36"/>
      <c r="D11" s="12"/>
      <c r="E11" s="13">
        <f t="shared" si="0"/>
        <v>0</v>
      </c>
      <c r="F11" s="48">
        <v>0.73</v>
      </c>
      <c r="G11" s="14"/>
      <c r="H11" s="15"/>
      <c r="I11" s="8">
        <f t="shared" si="1"/>
        <v>7.2309999999999999</v>
      </c>
      <c r="J11" s="8" t="e">
        <f t="shared" si="2"/>
        <v>#DIV/0!</v>
      </c>
      <c r="K11" s="40" t="s">
        <v>0</v>
      </c>
      <c r="L11" s="46" t="e">
        <f t="shared" si="3"/>
        <v>#DIV/0!</v>
      </c>
      <c r="M11" s="53" t="e">
        <f t="shared" si="4"/>
        <v>#DIV/0!</v>
      </c>
      <c r="N11" s="53" t="e">
        <f t="shared" si="5"/>
        <v>#DIV/0!</v>
      </c>
    </row>
    <row r="12" spans="1:14" x14ac:dyDescent="0.2">
      <c r="A12" s="35"/>
      <c r="B12" s="36"/>
      <c r="C12" s="36"/>
      <c r="D12" s="12"/>
      <c r="E12" s="13">
        <f t="shared" si="0"/>
        <v>0</v>
      </c>
      <c r="F12" s="48">
        <v>0.73</v>
      </c>
      <c r="G12" s="14"/>
      <c r="H12" s="15"/>
      <c r="I12" s="8">
        <f t="shared" si="1"/>
        <v>7.2309999999999999</v>
      </c>
      <c r="J12" s="8" t="e">
        <f t="shared" si="2"/>
        <v>#DIV/0!</v>
      </c>
      <c r="K12" s="40" t="s">
        <v>0</v>
      </c>
      <c r="L12" s="46" t="e">
        <f t="shared" si="3"/>
        <v>#DIV/0!</v>
      </c>
      <c r="M12" s="53" t="e">
        <f t="shared" si="4"/>
        <v>#DIV/0!</v>
      </c>
      <c r="N12" s="53" t="e">
        <f t="shared" si="5"/>
        <v>#DIV/0!</v>
      </c>
    </row>
    <row r="13" spans="1:14" x14ac:dyDescent="0.2">
      <c r="A13" s="35"/>
      <c r="B13" s="36"/>
      <c r="C13" s="36"/>
      <c r="D13" s="12"/>
      <c r="E13" s="13">
        <f t="shared" si="0"/>
        <v>0</v>
      </c>
      <c r="F13" s="48">
        <v>0.73</v>
      </c>
      <c r="G13" s="14"/>
      <c r="H13" s="15"/>
      <c r="I13" s="8">
        <f t="shared" si="1"/>
        <v>7.2309999999999999</v>
      </c>
      <c r="J13" s="8" t="e">
        <f t="shared" si="2"/>
        <v>#DIV/0!</v>
      </c>
      <c r="K13" s="40" t="s">
        <v>0</v>
      </c>
      <c r="L13" s="46" t="e">
        <f t="shared" si="3"/>
        <v>#DIV/0!</v>
      </c>
      <c r="M13" s="53" t="e">
        <f t="shared" si="4"/>
        <v>#DIV/0!</v>
      </c>
      <c r="N13" s="53" t="e">
        <f t="shared" si="5"/>
        <v>#DIV/0!</v>
      </c>
    </row>
    <row r="14" spans="1:14" x14ac:dyDescent="0.2">
      <c r="A14" s="35"/>
      <c r="B14" s="36"/>
      <c r="C14" s="36"/>
      <c r="D14" s="12"/>
      <c r="E14" s="13">
        <f t="shared" si="0"/>
        <v>0</v>
      </c>
      <c r="F14" s="48">
        <v>0.73</v>
      </c>
      <c r="G14" s="14"/>
      <c r="H14" s="15"/>
      <c r="I14" s="8">
        <f t="shared" si="1"/>
        <v>7.2309999999999999</v>
      </c>
      <c r="J14" s="8" t="e">
        <f t="shared" si="2"/>
        <v>#DIV/0!</v>
      </c>
      <c r="K14" s="40" t="s">
        <v>0</v>
      </c>
      <c r="L14" s="46" t="e">
        <f t="shared" si="3"/>
        <v>#DIV/0!</v>
      </c>
      <c r="M14" s="53" t="e">
        <f t="shared" si="4"/>
        <v>#DIV/0!</v>
      </c>
      <c r="N14" s="53" t="e">
        <f t="shared" si="5"/>
        <v>#DIV/0!</v>
      </c>
    </row>
    <row r="15" spans="1:14" x14ac:dyDescent="0.2">
      <c r="A15" s="35"/>
      <c r="B15" s="36"/>
      <c r="C15" s="36"/>
      <c r="D15" s="12"/>
      <c r="E15" s="13">
        <f t="shared" si="0"/>
        <v>0</v>
      </c>
      <c r="F15" s="48">
        <v>0.73</v>
      </c>
      <c r="G15" s="14"/>
      <c r="H15" s="15"/>
      <c r="I15" s="8">
        <f t="shared" si="1"/>
        <v>7.2309999999999999</v>
      </c>
      <c r="J15" s="8" t="e">
        <f t="shared" si="2"/>
        <v>#DIV/0!</v>
      </c>
      <c r="K15" s="40" t="s">
        <v>0</v>
      </c>
      <c r="L15" s="46" t="e">
        <f t="shared" si="3"/>
        <v>#DIV/0!</v>
      </c>
      <c r="M15" s="53" t="e">
        <f t="shared" si="4"/>
        <v>#DIV/0!</v>
      </c>
      <c r="N15" s="53" t="e">
        <f t="shared" si="5"/>
        <v>#DIV/0!</v>
      </c>
    </row>
    <row r="16" spans="1:14" x14ac:dyDescent="0.2">
      <c r="A16" s="35"/>
      <c r="B16" s="36"/>
      <c r="C16" s="36"/>
      <c r="D16" s="12"/>
      <c r="E16" s="13">
        <f t="shared" si="0"/>
        <v>0</v>
      </c>
      <c r="F16" s="48">
        <v>0.73</v>
      </c>
      <c r="G16" s="14"/>
      <c r="H16" s="15"/>
      <c r="I16" s="8">
        <f t="shared" si="1"/>
        <v>7.2309999999999999</v>
      </c>
      <c r="J16" s="8" t="e">
        <f t="shared" si="2"/>
        <v>#DIV/0!</v>
      </c>
      <c r="K16" s="40" t="s">
        <v>0</v>
      </c>
      <c r="L16" s="46" t="e">
        <f t="shared" si="3"/>
        <v>#DIV/0!</v>
      </c>
      <c r="M16" s="53" t="e">
        <f t="shared" si="4"/>
        <v>#DIV/0!</v>
      </c>
      <c r="N16" s="53" t="e">
        <f t="shared" si="5"/>
        <v>#DIV/0!</v>
      </c>
    </row>
    <row r="17" spans="1:14" x14ac:dyDescent="0.2">
      <c r="A17" s="35"/>
      <c r="B17" s="36"/>
      <c r="C17" s="36"/>
      <c r="D17" s="12"/>
      <c r="E17" s="13">
        <f t="shared" si="0"/>
        <v>0</v>
      </c>
      <c r="F17" s="48">
        <v>0.73</v>
      </c>
      <c r="G17" s="14"/>
      <c r="H17" s="15"/>
      <c r="I17" s="8">
        <f t="shared" si="1"/>
        <v>7.2309999999999999</v>
      </c>
      <c r="J17" s="8" t="e">
        <f t="shared" si="2"/>
        <v>#DIV/0!</v>
      </c>
      <c r="K17" s="40" t="s">
        <v>0</v>
      </c>
      <c r="L17" s="46" t="e">
        <f t="shared" si="3"/>
        <v>#DIV/0!</v>
      </c>
      <c r="M17" s="53" t="e">
        <f t="shared" si="4"/>
        <v>#DIV/0!</v>
      </c>
      <c r="N17" s="53" t="e">
        <f t="shared" si="5"/>
        <v>#DIV/0!</v>
      </c>
    </row>
    <row r="18" spans="1:14" x14ac:dyDescent="0.2">
      <c r="A18" s="35"/>
      <c r="B18" s="36"/>
      <c r="C18" s="36"/>
      <c r="D18" s="12"/>
      <c r="E18" s="13">
        <f t="shared" si="0"/>
        <v>0</v>
      </c>
      <c r="F18" s="48">
        <v>0.73</v>
      </c>
      <c r="G18" s="14"/>
      <c r="H18" s="15"/>
      <c r="I18" s="8">
        <f t="shared" si="1"/>
        <v>7.2309999999999999</v>
      </c>
      <c r="J18" s="8" t="e">
        <f t="shared" si="2"/>
        <v>#DIV/0!</v>
      </c>
      <c r="K18" s="40" t="s">
        <v>0</v>
      </c>
      <c r="L18" s="46" t="e">
        <f t="shared" si="3"/>
        <v>#DIV/0!</v>
      </c>
      <c r="M18" s="53" t="e">
        <f t="shared" si="4"/>
        <v>#DIV/0!</v>
      </c>
      <c r="N18" s="53" t="e">
        <f t="shared" si="5"/>
        <v>#DIV/0!</v>
      </c>
    </row>
    <row r="19" spans="1:14" x14ac:dyDescent="0.2">
      <c r="A19" s="35"/>
      <c r="B19" s="36"/>
      <c r="C19" s="36"/>
      <c r="D19" s="12"/>
      <c r="E19" s="13">
        <f t="shared" si="0"/>
        <v>0</v>
      </c>
      <c r="F19" s="48">
        <v>0.73</v>
      </c>
      <c r="G19" s="14"/>
      <c r="H19" s="15"/>
      <c r="I19" s="8">
        <f t="shared" si="1"/>
        <v>7.2309999999999999</v>
      </c>
      <c r="J19" s="8" t="e">
        <f t="shared" si="2"/>
        <v>#DIV/0!</v>
      </c>
      <c r="K19" s="40" t="s">
        <v>0</v>
      </c>
      <c r="L19" s="46" t="e">
        <f t="shared" si="3"/>
        <v>#DIV/0!</v>
      </c>
      <c r="M19" s="53" t="e">
        <f t="shared" si="4"/>
        <v>#DIV/0!</v>
      </c>
      <c r="N19" s="53" t="e">
        <f t="shared" si="5"/>
        <v>#DIV/0!</v>
      </c>
    </row>
    <row r="20" spans="1:14" x14ac:dyDescent="0.2">
      <c r="A20" s="35"/>
      <c r="B20" s="36"/>
      <c r="C20" s="36"/>
      <c r="D20" s="12"/>
      <c r="E20" s="13">
        <f t="shared" si="0"/>
        <v>0</v>
      </c>
      <c r="F20" s="48">
        <v>0.73</v>
      </c>
      <c r="G20" s="14"/>
      <c r="H20" s="15"/>
      <c r="I20" s="8">
        <f t="shared" si="1"/>
        <v>7.2309999999999999</v>
      </c>
      <c r="J20" s="8" t="e">
        <f t="shared" si="2"/>
        <v>#DIV/0!</v>
      </c>
      <c r="K20" s="40" t="s">
        <v>0</v>
      </c>
      <c r="L20" s="46" t="e">
        <f t="shared" si="3"/>
        <v>#DIV/0!</v>
      </c>
      <c r="M20" s="53" t="e">
        <f t="shared" si="4"/>
        <v>#DIV/0!</v>
      </c>
      <c r="N20" s="53" t="e">
        <f t="shared" si="5"/>
        <v>#DIV/0!</v>
      </c>
    </row>
    <row r="21" spans="1:14" x14ac:dyDescent="0.2">
      <c r="A21" s="35"/>
      <c r="B21" s="36"/>
      <c r="C21" s="36"/>
      <c r="D21" s="12"/>
      <c r="E21" s="13">
        <f t="shared" si="0"/>
        <v>0</v>
      </c>
      <c r="F21" s="48">
        <v>0.73</v>
      </c>
      <c r="G21" s="14"/>
      <c r="H21" s="15"/>
      <c r="I21" s="8">
        <f t="shared" si="1"/>
        <v>7.2309999999999999</v>
      </c>
      <c r="J21" s="8" t="e">
        <f t="shared" si="2"/>
        <v>#DIV/0!</v>
      </c>
      <c r="K21" s="40" t="s">
        <v>0</v>
      </c>
      <c r="L21" s="46" t="e">
        <f t="shared" si="3"/>
        <v>#DIV/0!</v>
      </c>
      <c r="M21" s="53" t="e">
        <f t="shared" si="4"/>
        <v>#DIV/0!</v>
      </c>
      <c r="N21" s="53" t="e">
        <f t="shared" si="5"/>
        <v>#DIV/0!</v>
      </c>
    </row>
    <row r="22" spans="1:14" x14ac:dyDescent="0.2">
      <c r="A22" s="35"/>
      <c r="B22" s="36"/>
      <c r="C22" s="36"/>
      <c r="D22" s="12"/>
      <c r="E22" s="13">
        <f t="shared" si="0"/>
        <v>0</v>
      </c>
      <c r="F22" s="48">
        <v>0.73</v>
      </c>
      <c r="G22" s="14"/>
      <c r="H22" s="15"/>
      <c r="I22" s="8">
        <f t="shared" si="1"/>
        <v>7.2309999999999999</v>
      </c>
      <c r="J22" s="8" t="e">
        <f t="shared" si="2"/>
        <v>#DIV/0!</v>
      </c>
      <c r="K22" s="40" t="s">
        <v>0</v>
      </c>
      <c r="L22" s="46" t="e">
        <f t="shared" si="3"/>
        <v>#DIV/0!</v>
      </c>
      <c r="M22" s="53" t="e">
        <f t="shared" si="4"/>
        <v>#DIV/0!</v>
      </c>
      <c r="N22" s="53" t="e">
        <f t="shared" si="5"/>
        <v>#DIV/0!</v>
      </c>
    </row>
    <row r="23" spans="1:14" x14ac:dyDescent="0.2">
      <c r="A23" s="35"/>
      <c r="B23" s="36"/>
      <c r="C23" s="36"/>
      <c r="D23" s="12"/>
      <c r="E23" s="13">
        <f t="shared" si="0"/>
        <v>0</v>
      </c>
      <c r="F23" s="48">
        <v>0.73</v>
      </c>
      <c r="G23" s="14"/>
      <c r="H23" s="15"/>
      <c r="I23" s="8">
        <f t="shared" si="1"/>
        <v>7.2309999999999999</v>
      </c>
      <c r="J23" s="8" t="e">
        <f t="shared" si="2"/>
        <v>#DIV/0!</v>
      </c>
      <c r="K23" s="40" t="s">
        <v>0</v>
      </c>
      <c r="L23" s="46" t="e">
        <f t="shared" si="3"/>
        <v>#DIV/0!</v>
      </c>
      <c r="M23" s="53" t="e">
        <f t="shared" si="4"/>
        <v>#DIV/0!</v>
      </c>
      <c r="N23" s="53" t="e">
        <f t="shared" si="5"/>
        <v>#DIV/0!</v>
      </c>
    </row>
    <row r="24" spans="1:14" x14ac:dyDescent="0.2">
      <c r="A24" s="35"/>
      <c r="B24" s="36"/>
      <c r="C24" s="36"/>
      <c r="D24" s="12"/>
      <c r="E24" s="13">
        <f t="shared" si="0"/>
        <v>0</v>
      </c>
      <c r="F24" s="48">
        <v>0.73</v>
      </c>
      <c r="G24" s="14"/>
      <c r="H24" s="15"/>
      <c r="I24" s="8">
        <f t="shared" si="1"/>
        <v>7.2309999999999999</v>
      </c>
      <c r="J24" s="8" t="e">
        <f t="shared" si="2"/>
        <v>#DIV/0!</v>
      </c>
      <c r="K24" s="40" t="s">
        <v>0</v>
      </c>
      <c r="L24" s="46" t="e">
        <f t="shared" si="3"/>
        <v>#DIV/0!</v>
      </c>
      <c r="M24" s="53" t="e">
        <f t="shared" si="4"/>
        <v>#DIV/0!</v>
      </c>
      <c r="N24" s="53" t="e">
        <f t="shared" si="5"/>
        <v>#DIV/0!</v>
      </c>
    </row>
    <row r="25" spans="1:14" x14ac:dyDescent="0.2">
      <c r="A25" s="35"/>
      <c r="B25" s="36"/>
      <c r="C25" s="36"/>
      <c r="D25" s="12"/>
      <c r="E25" s="13">
        <f t="shared" si="0"/>
        <v>0</v>
      </c>
      <c r="F25" s="48">
        <v>0.73</v>
      </c>
      <c r="G25" s="14"/>
      <c r="H25" s="15"/>
      <c r="I25" s="8">
        <f t="shared" si="1"/>
        <v>7.2309999999999999</v>
      </c>
      <c r="J25" s="8" t="e">
        <f t="shared" si="2"/>
        <v>#DIV/0!</v>
      </c>
      <c r="K25" s="40" t="s">
        <v>0</v>
      </c>
      <c r="L25" s="46" t="e">
        <f t="shared" si="3"/>
        <v>#DIV/0!</v>
      </c>
      <c r="M25" s="53" t="e">
        <f t="shared" si="4"/>
        <v>#DIV/0!</v>
      </c>
      <c r="N25" s="53" t="e">
        <f t="shared" si="5"/>
        <v>#DIV/0!</v>
      </c>
    </row>
    <row r="26" spans="1:14" x14ac:dyDescent="0.2">
      <c r="A26" s="35"/>
      <c r="B26" s="36"/>
      <c r="C26" s="36"/>
      <c r="D26" s="12"/>
      <c r="E26" s="13">
        <f t="shared" si="0"/>
        <v>0</v>
      </c>
      <c r="F26" s="48">
        <v>0.73</v>
      </c>
      <c r="G26" s="14"/>
      <c r="H26" s="15"/>
      <c r="I26" s="8">
        <f t="shared" si="1"/>
        <v>7.2309999999999999</v>
      </c>
      <c r="J26" s="8" t="e">
        <f t="shared" si="2"/>
        <v>#DIV/0!</v>
      </c>
      <c r="K26" s="40" t="s">
        <v>0</v>
      </c>
      <c r="L26" s="46" t="e">
        <f t="shared" si="3"/>
        <v>#DIV/0!</v>
      </c>
      <c r="M26" s="53" t="e">
        <f t="shared" si="4"/>
        <v>#DIV/0!</v>
      </c>
      <c r="N26" s="53" t="e">
        <f t="shared" si="5"/>
        <v>#DIV/0!</v>
      </c>
    </row>
    <row r="27" spans="1:14" x14ac:dyDescent="0.2">
      <c r="A27" s="35"/>
      <c r="B27" s="36"/>
      <c r="C27" s="36"/>
      <c r="D27" s="12"/>
      <c r="E27" s="13">
        <f t="shared" si="0"/>
        <v>0</v>
      </c>
      <c r="F27" s="48">
        <v>0.73</v>
      </c>
      <c r="G27" s="14"/>
      <c r="H27" s="15"/>
      <c r="I27" s="8">
        <f t="shared" si="1"/>
        <v>7.2309999999999999</v>
      </c>
      <c r="J27" s="8" t="e">
        <f t="shared" si="2"/>
        <v>#DIV/0!</v>
      </c>
      <c r="K27" s="40" t="s">
        <v>0</v>
      </c>
      <c r="L27" s="46" t="e">
        <f t="shared" si="3"/>
        <v>#DIV/0!</v>
      </c>
      <c r="M27" s="53" t="e">
        <f t="shared" si="4"/>
        <v>#DIV/0!</v>
      </c>
      <c r="N27" s="53" t="e">
        <f t="shared" si="5"/>
        <v>#DIV/0!</v>
      </c>
    </row>
    <row r="28" spans="1:14" x14ac:dyDescent="0.2">
      <c r="A28" s="35"/>
      <c r="B28" s="36"/>
      <c r="C28" s="36"/>
      <c r="D28" s="12"/>
      <c r="E28" s="13">
        <f t="shared" si="0"/>
        <v>0</v>
      </c>
      <c r="F28" s="48">
        <v>0.73</v>
      </c>
      <c r="G28" s="14"/>
      <c r="H28" s="15"/>
      <c r="I28" s="8">
        <f t="shared" si="1"/>
        <v>7.2309999999999999</v>
      </c>
      <c r="J28" s="8" t="e">
        <f t="shared" si="2"/>
        <v>#DIV/0!</v>
      </c>
      <c r="K28" s="40" t="s">
        <v>0</v>
      </c>
      <c r="L28" s="46" t="e">
        <f t="shared" si="3"/>
        <v>#DIV/0!</v>
      </c>
      <c r="M28" s="53" t="e">
        <f t="shared" si="4"/>
        <v>#DIV/0!</v>
      </c>
      <c r="N28" s="53" t="e">
        <f t="shared" si="5"/>
        <v>#DIV/0!</v>
      </c>
    </row>
    <row r="29" spans="1:14" x14ac:dyDescent="0.2">
      <c r="A29" s="35"/>
      <c r="B29" s="36"/>
      <c r="C29" s="36"/>
      <c r="D29" s="12"/>
      <c r="E29" s="13">
        <f t="shared" si="0"/>
        <v>0</v>
      </c>
      <c r="F29" s="48">
        <v>0.73</v>
      </c>
      <c r="G29" s="14"/>
      <c r="H29" s="15"/>
      <c r="I29" s="8">
        <f t="shared" si="1"/>
        <v>7.2309999999999999</v>
      </c>
      <c r="J29" s="8" t="e">
        <f t="shared" si="2"/>
        <v>#DIV/0!</v>
      </c>
      <c r="K29" s="40" t="s">
        <v>0</v>
      </c>
      <c r="L29" s="46" t="e">
        <f t="shared" si="3"/>
        <v>#DIV/0!</v>
      </c>
      <c r="M29" s="53" t="e">
        <f t="shared" si="4"/>
        <v>#DIV/0!</v>
      </c>
      <c r="N29" s="53" t="e">
        <f t="shared" si="5"/>
        <v>#DIV/0!</v>
      </c>
    </row>
    <row r="30" spans="1:14" x14ac:dyDescent="0.2">
      <c r="A30" s="35"/>
      <c r="B30" s="36"/>
      <c r="C30" s="36"/>
      <c r="D30" s="12"/>
      <c r="E30" s="13">
        <f t="shared" si="0"/>
        <v>0</v>
      </c>
      <c r="F30" s="48">
        <v>0.73</v>
      </c>
      <c r="G30" s="14"/>
      <c r="H30" s="15"/>
      <c r="I30" s="8">
        <f t="shared" si="1"/>
        <v>7.2309999999999999</v>
      </c>
      <c r="J30" s="8" t="e">
        <f t="shared" si="2"/>
        <v>#DIV/0!</v>
      </c>
      <c r="K30" s="40" t="s">
        <v>0</v>
      </c>
      <c r="L30" s="46" t="e">
        <f t="shared" si="3"/>
        <v>#DIV/0!</v>
      </c>
      <c r="M30" s="53" t="e">
        <f t="shared" si="4"/>
        <v>#DIV/0!</v>
      </c>
      <c r="N30" s="53" t="e">
        <f t="shared" si="5"/>
        <v>#DIV/0!</v>
      </c>
    </row>
    <row r="31" spans="1:14" x14ac:dyDescent="0.2">
      <c r="A31" s="35"/>
      <c r="B31" s="36"/>
      <c r="C31" s="36"/>
      <c r="D31" s="12"/>
      <c r="E31" s="13">
        <f t="shared" si="0"/>
        <v>0</v>
      </c>
      <c r="F31" s="48">
        <v>0.73</v>
      </c>
      <c r="G31" s="14"/>
      <c r="H31" s="15"/>
      <c r="I31" s="8">
        <f t="shared" si="1"/>
        <v>7.2309999999999999</v>
      </c>
      <c r="J31" s="8" t="e">
        <f t="shared" si="2"/>
        <v>#DIV/0!</v>
      </c>
      <c r="K31" s="40" t="s">
        <v>0</v>
      </c>
      <c r="L31" s="46" t="e">
        <f t="shared" si="3"/>
        <v>#DIV/0!</v>
      </c>
      <c r="M31" s="53" t="e">
        <f t="shared" si="4"/>
        <v>#DIV/0!</v>
      </c>
      <c r="N31" s="53" t="e">
        <f t="shared" si="5"/>
        <v>#DIV/0!</v>
      </c>
    </row>
    <row r="32" spans="1:14" x14ac:dyDescent="0.2">
      <c r="A32" s="35"/>
      <c r="B32" s="36"/>
      <c r="C32" s="36"/>
      <c r="D32" s="12"/>
      <c r="E32" s="13">
        <f t="shared" si="0"/>
        <v>0</v>
      </c>
      <c r="F32" s="48">
        <v>0.73</v>
      </c>
      <c r="G32" s="14"/>
      <c r="H32" s="15"/>
      <c r="I32" s="8">
        <f t="shared" si="1"/>
        <v>7.2309999999999999</v>
      </c>
      <c r="J32" s="8" t="e">
        <f t="shared" si="2"/>
        <v>#DIV/0!</v>
      </c>
      <c r="K32" s="40" t="s">
        <v>0</v>
      </c>
      <c r="L32" s="46" t="e">
        <f t="shared" si="3"/>
        <v>#DIV/0!</v>
      </c>
      <c r="M32" s="53" t="e">
        <f t="shared" si="4"/>
        <v>#DIV/0!</v>
      </c>
      <c r="N32" s="53" t="e">
        <f t="shared" si="5"/>
        <v>#DIV/0!</v>
      </c>
    </row>
    <row r="33" spans="1:14" x14ac:dyDescent="0.2">
      <c r="A33" s="35"/>
      <c r="B33" s="36"/>
      <c r="C33" s="36"/>
      <c r="D33" s="12"/>
      <c r="E33" s="13">
        <f t="shared" si="0"/>
        <v>0</v>
      </c>
      <c r="F33" s="48">
        <v>0.73</v>
      </c>
      <c r="G33" s="14"/>
      <c r="H33" s="15"/>
      <c r="I33" s="8">
        <f t="shared" si="1"/>
        <v>7.2309999999999999</v>
      </c>
      <c r="J33" s="8" t="e">
        <f t="shared" si="2"/>
        <v>#DIV/0!</v>
      </c>
      <c r="K33" s="40" t="s">
        <v>0</v>
      </c>
      <c r="L33" s="46" t="e">
        <f t="shared" si="3"/>
        <v>#DIV/0!</v>
      </c>
      <c r="M33" s="53" t="e">
        <f t="shared" si="4"/>
        <v>#DIV/0!</v>
      </c>
      <c r="N33" s="53" t="e">
        <f t="shared" si="5"/>
        <v>#DIV/0!</v>
      </c>
    </row>
    <row r="34" spans="1:14" x14ac:dyDescent="0.2">
      <c r="A34" s="35"/>
      <c r="B34" s="36"/>
      <c r="C34" s="36"/>
      <c r="D34" s="12"/>
      <c r="E34" s="13">
        <f t="shared" si="0"/>
        <v>0</v>
      </c>
      <c r="F34" s="48">
        <v>0.73</v>
      </c>
      <c r="G34" s="14"/>
      <c r="H34" s="15"/>
      <c r="I34" s="8">
        <f t="shared" si="1"/>
        <v>7.2309999999999999</v>
      </c>
      <c r="J34" s="8" t="e">
        <f t="shared" si="2"/>
        <v>#DIV/0!</v>
      </c>
      <c r="K34" s="40" t="s">
        <v>0</v>
      </c>
      <c r="L34" s="46" t="e">
        <f t="shared" si="3"/>
        <v>#DIV/0!</v>
      </c>
      <c r="M34" s="53" t="e">
        <f t="shared" si="4"/>
        <v>#DIV/0!</v>
      </c>
      <c r="N34" s="53" t="e">
        <f t="shared" si="5"/>
        <v>#DIV/0!</v>
      </c>
    </row>
    <row r="35" spans="1:14" x14ac:dyDescent="0.2">
      <c r="A35" s="35"/>
      <c r="B35" s="36"/>
      <c r="C35" s="36"/>
      <c r="D35" s="12"/>
      <c r="E35" s="13">
        <f t="shared" si="0"/>
        <v>0</v>
      </c>
      <c r="F35" s="48">
        <v>0.73</v>
      </c>
      <c r="G35" s="14"/>
      <c r="H35" s="15"/>
      <c r="I35" s="8">
        <f t="shared" si="1"/>
        <v>7.2309999999999999</v>
      </c>
      <c r="J35" s="8" t="e">
        <f t="shared" si="2"/>
        <v>#DIV/0!</v>
      </c>
      <c r="K35" s="40" t="s">
        <v>0</v>
      </c>
      <c r="L35" s="46" t="e">
        <f t="shared" si="3"/>
        <v>#DIV/0!</v>
      </c>
      <c r="M35" s="53" t="e">
        <f t="shared" si="4"/>
        <v>#DIV/0!</v>
      </c>
      <c r="N35" s="53" t="e">
        <f t="shared" si="5"/>
        <v>#DIV/0!</v>
      </c>
    </row>
    <row r="36" spans="1:14" x14ac:dyDescent="0.2">
      <c r="A36" s="35"/>
      <c r="B36" s="36"/>
      <c r="C36" s="36"/>
      <c r="D36" s="12"/>
      <c r="E36" s="13">
        <f t="shared" si="0"/>
        <v>0</v>
      </c>
      <c r="F36" s="48">
        <v>0.73</v>
      </c>
      <c r="G36" s="14"/>
      <c r="H36" s="15"/>
      <c r="I36" s="8">
        <f t="shared" si="1"/>
        <v>7.2309999999999999</v>
      </c>
      <c r="J36" s="8" t="e">
        <f t="shared" si="2"/>
        <v>#DIV/0!</v>
      </c>
      <c r="K36" s="40" t="s">
        <v>0</v>
      </c>
      <c r="L36" s="46" t="e">
        <f t="shared" si="3"/>
        <v>#DIV/0!</v>
      </c>
      <c r="M36" s="53" t="e">
        <f t="shared" si="4"/>
        <v>#DIV/0!</v>
      </c>
      <c r="N36" s="53" t="e">
        <f t="shared" si="5"/>
        <v>#DIV/0!</v>
      </c>
    </row>
    <row r="37" spans="1:14" x14ac:dyDescent="0.2">
      <c r="A37" s="35"/>
      <c r="B37" s="36"/>
      <c r="C37" s="36"/>
      <c r="D37" s="12"/>
      <c r="E37" s="13">
        <f t="shared" si="0"/>
        <v>0</v>
      </c>
      <c r="F37" s="48">
        <v>0.73</v>
      </c>
      <c r="G37" s="14"/>
      <c r="H37" s="15"/>
      <c r="I37" s="8">
        <f t="shared" si="1"/>
        <v>7.2309999999999999</v>
      </c>
      <c r="J37" s="8" t="e">
        <f t="shared" si="2"/>
        <v>#DIV/0!</v>
      </c>
      <c r="K37" s="40" t="s">
        <v>0</v>
      </c>
      <c r="L37" s="46" t="e">
        <f t="shared" si="3"/>
        <v>#DIV/0!</v>
      </c>
      <c r="M37" s="53" t="e">
        <f t="shared" si="4"/>
        <v>#DIV/0!</v>
      </c>
      <c r="N37" s="53" t="e">
        <f t="shared" si="5"/>
        <v>#DIV/0!</v>
      </c>
    </row>
    <row r="38" spans="1:14" x14ac:dyDescent="0.2">
      <c r="A38" s="35"/>
      <c r="B38" s="36"/>
      <c r="C38" s="36"/>
      <c r="D38" s="12"/>
      <c r="E38" s="13">
        <f t="shared" si="0"/>
        <v>0</v>
      </c>
      <c r="F38" s="48">
        <v>0.73</v>
      </c>
      <c r="G38" s="14"/>
      <c r="H38" s="15"/>
      <c r="I38" s="8">
        <f t="shared" si="1"/>
        <v>7.2309999999999999</v>
      </c>
      <c r="J38" s="8" t="e">
        <f t="shared" si="2"/>
        <v>#DIV/0!</v>
      </c>
      <c r="K38" s="40" t="s">
        <v>0</v>
      </c>
      <c r="L38" s="46" t="e">
        <f t="shared" si="3"/>
        <v>#DIV/0!</v>
      </c>
      <c r="M38" s="53" t="e">
        <f t="shared" si="4"/>
        <v>#DIV/0!</v>
      </c>
      <c r="N38" s="53" t="e">
        <f t="shared" si="5"/>
        <v>#DIV/0!</v>
      </c>
    </row>
    <row r="39" spans="1:14" x14ac:dyDescent="0.2">
      <c r="A39" s="35"/>
      <c r="B39" s="36"/>
      <c r="C39" s="36"/>
      <c r="D39" s="12"/>
      <c r="E39" s="13">
        <f t="shared" ref="E39:E68" si="6">D39*0.73</f>
        <v>0</v>
      </c>
      <c r="F39" s="48">
        <v>0.73</v>
      </c>
      <c r="G39" s="14"/>
      <c r="H39" s="15"/>
      <c r="I39" s="8">
        <f t="shared" si="1"/>
        <v>7.2309999999999999</v>
      </c>
      <c r="J39" s="8" t="e">
        <f t="shared" si="2"/>
        <v>#DIV/0!</v>
      </c>
      <c r="K39" s="40" t="s">
        <v>0</v>
      </c>
      <c r="L39" s="46" t="e">
        <f t="shared" si="3"/>
        <v>#DIV/0!</v>
      </c>
      <c r="M39" s="53" t="e">
        <f t="shared" si="4"/>
        <v>#DIV/0!</v>
      </c>
      <c r="N39" s="53" t="e">
        <f t="shared" si="5"/>
        <v>#DIV/0!</v>
      </c>
    </row>
    <row r="40" spans="1:14" x14ac:dyDescent="0.2">
      <c r="A40" s="35"/>
      <c r="B40" s="36"/>
      <c r="C40" s="36"/>
      <c r="D40" s="12"/>
      <c r="E40" s="13">
        <f t="shared" si="6"/>
        <v>0</v>
      </c>
      <c r="F40" s="48">
        <v>0.73</v>
      </c>
      <c r="G40" s="14"/>
      <c r="H40" s="15"/>
      <c r="I40" s="8">
        <f t="shared" si="1"/>
        <v>7.2309999999999999</v>
      </c>
      <c r="J40" s="8" t="e">
        <f t="shared" si="2"/>
        <v>#DIV/0!</v>
      </c>
      <c r="K40" s="40" t="s">
        <v>0</v>
      </c>
      <c r="L40" s="46" t="e">
        <f t="shared" si="3"/>
        <v>#DIV/0!</v>
      </c>
      <c r="M40" s="53" t="e">
        <f t="shared" si="4"/>
        <v>#DIV/0!</v>
      </c>
      <c r="N40" s="53" t="e">
        <f t="shared" si="5"/>
        <v>#DIV/0!</v>
      </c>
    </row>
    <row r="41" spans="1:14" x14ac:dyDescent="0.2">
      <c r="A41" s="35"/>
      <c r="B41" s="36"/>
      <c r="C41" s="36"/>
      <c r="D41" s="12"/>
      <c r="E41" s="13">
        <f t="shared" si="6"/>
        <v>0</v>
      </c>
      <c r="F41" s="48">
        <v>0.73</v>
      </c>
      <c r="G41" s="14"/>
      <c r="H41" s="15"/>
      <c r="I41" s="8">
        <f t="shared" si="1"/>
        <v>7.2309999999999999</v>
      </c>
      <c r="J41" s="8" t="e">
        <f t="shared" si="2"/>
        <v>#DIV/0!</v>
      </c>
      <c r="K41" s="40" t="s">
        <v>0</v>
      </c>
      <c r="L41" s="46" t="e">
        <f t="shared" si="3"/>
        <v>#DIV/0!</v>
      </c>
      <c r="M41" s="53" t="e">
        <f t="shared" si="4"/>
        <v>#DIV/0!</v>
      </c>
      <c r="N41" s="53" t="e">
        <f t="shared" si="5"/>
        <v>#DIV/0!</v>
      </c>
    </row>
    <row r="42" spans="1:14" x14ac:dyDescent="0.2">
      <c r="A42" s="35"/>
      <c r="B42" s="36"/>
      <c r="C42" s="36"/>
      <c r="D42" s="12"/>
      <c r="E42" s="13">
        <f t="shared" si="6"/>
        <v>0</v>
      </c>
      <c r="F42" s="48">
        <v>0.73</v>
      </c>
      <c r="G42" s="14"/>
      <c r="H42" s="15"/>
      <c r="I42" s="8">
        <f t="shared" si="1"/>
        <v>7.2309999999999999</v>
      </c>
      <c r="J42" s="8" t="e">
        <f t="shared" si="2"/>
        <v>#DIV/0!</v>
      </c>
      <c r="K42" s="40" t="s">
        <v>0</v>
      </c>
      <c r="L42" s="46" t="e">
        <f t="shared" si="3"/>
        <v>#DIV/0!</v>
      </c>
      <c r="M42" s="53" t="e">
        <f t="shared" si="4"/>
        <v>#DIV/0!</v>
      </c>
      <c r="N42" s="53" t="e">
        <f t="shared" si="5"/>
        <v>#DIV/0!</v>
      </c>
    </row>
    <row r="43" spans="1:14" x14ac:dyDescent="0.2">
      <c r="A43" s="35"/>
      <c r="B43" s="36"/>
      <c r="C43" s="36"/>
      <c r="D43" s="12"/>
      <c r="E43" s="13">
        <f t="shared" si="6"/>
        <v>0</v>
      </c>
      <c r="F43" s="48">
        <v>0.73</v>
      </c>
      <c r="G43" s="14"/>
      <c r="H43" s="15"/>
      <c r="I43" s="8">
        <f t="shared" si="1"/>
        <v>7.2309999999999999</v>
      </c>
      <c r="J43" s="8" t="e">
        <f t="shared" si="2"/>
        <v>#DIV/0!</v>
      </c>
      <c r="K43" s="40" t="s">
        <v>0</v>
      </c>
      <c r="L43" s="46" t="e">
        <f t="shared" si="3"/>
        <v>#DIV/0!</v>
      </c>
      <c r="M43" s="53" t="e">
        <f t="shared" si="4"/>
        <v>#DIV/0!</v>
      </c>
      <c r="N43" s="53" t="e">
        <f t="shared" si="5"/>
        <v>#DIV/0!</v>
      </c>
    </row>
    <row r="44" spans="1:14" x14ac:dyDescent="0.2">
      <c r="A44" s="35"/>
      <c r="B44" s="36"/>
      <c r="C44" s="36"/>
      <c r="D44" s="12"/>
      <c r="E44" s="13">
        <f t="shared" si="6"/>
        <v>0</v>
      </c>
      <c r="F44" s="48">
        <v>0.73</v>
      </c>
      <c r="G44" s="14"/>
      <c r="H44" s="15"/>
      <c r="I44" s="8">
        <f t="shared" si="1"/>
        <v>7.2309999999999999</v>
      </c>
      <c r="J44" s="8" t="e">
        <f t="shared" si="2"/>
        <v>#DIV/0!</v>
      </c>
      <c r="K44" s="40" t="s">
        <v>0</v>
      </c>
      <c r="L44" s="46" t="e">
        <f t="shared" si="3"/>
        <v>#DIV/0!</v>
      </c>
      <c r="M44" s="53" t="e">
        <f t="shared" si="4"/>
        <v>#DIV/0!</v>
      </c>
      <c r="N44" s="53" t="e">
        <f t="shared" si="5"/>
        <v>#DIV/0!</v>
      </c>
    </row>
    <row r="45" spans="1:14" x14ac:dyDescent="0.2">
      <c r="A45" s="35"/>
      <c r="B45" s="36"/>
      <c r="C45" s="36"/>
      <c r="D45" s="12"/>
      <c r="E45" s="13">
        <f t="shared" si="6"/>
        <v>0</v>
      </c>
      <c r="F45" s="48">
        <v>0.73</v>
      </c>
      <c r="G45" s="14"/>
      <c r="H45" s="15"/>
      <c r="I45" s="8">
        <f t="shared" si="1"/>
        <v>7.2309999999999999</v>
      </c>
      <c r="J45" s="8" t="e">
        <f t="shared" si="2"/>
        <v>#DIV/0!</v>
      </c>
      <c r="K45" s="40" t="s">
        <v>0</v>
      </c>
      <c r="L45" s="46" t="e">
        <f t="shared" si="3"/>
        <v>#DIV/0!</v>
      </c>
      <c r="M45" s="53" t="e">
        <f t="shared" si="4"/>
        <v>#DIV/0!</v>
      </c>
      <c r="N45" s="53" t="e">
        <f t="shared" si="5"/>
        <v>#DIV/0!</v>
      </c>
    </row>
    <row r="46" spans="1:14" x14ac:dyDescent="0.2">
      <c r="A46" s="35"/>
      <c r="B46" s="36"/>
      <c r="C46" s="36"/>
      <c r="D46" s="12"/>
      <c r="E46" s="13">
        <f t="shared" si="6"/>
        <v>0</v>
      </c>
      <c r="F46" s="48">
        <v>0.73</v>
      </c>
      <c r="G46" s="14"/>
      <c r="H46" s="15"/>
      <c r="I46" s="8">
        <f t="shared" si="1"/>
        <v>7.2309999999999999</v>
      </c>
      <c r="J46" s="8" t="e">
        <f t="shared" si="2"/>
        <v>#DIV/0!</v>
      </c>
      <c r="K46" s="40" t="s">
        <v>0</v>
      </c>
      <c r="L46" s="46" t="e">
        <f t="shared" si="3"/>
        <v>#DIV/0!</v>
      </c>
      <c r="M46" s="53" t="e">
        <f t="shared" si="4"/>
        <v>#DIV/0!</v>
      </c>
      <c r="N46" s="53" t="e">
        <f t="shared" si="5"/>
        <v>#DIV/0!</v>
      </c>
    </row>
    <row r="47" spans="1:14" x14ac:dyDescent="0.2">
      <c r="A47" s="35"/>
      <c r="B47" s="36"/>
      <c r="C47" s="36"/>
      <c r="D47" s="12"/>
      <c r="E47" s="13">
        <f t="shared" si="6"/>
        <v>0</v>
      </c>
      <c r="F47" s="48">
        <v>0.73</v>
      </c>
      <c r="G47" s="14"/>
      <c r="H47" s="15"/>
      <c r="I47" s="8">
        <f t="shared" si="1"/>
        <v>7.2309999999999999</v>
      </c>
      <c r="J47" s="8" t="e">
        <f t="shared" si="2"/>
        <v>#DIV/0!</v>
      </c>
      <c r="K47" s="40" t="s">
        <v>0</v>
      </c>
      <c r="L47" s="46" t="e">
        <f t="shared" si="3"/>
        <v>#DIV/0!</v>
      </c>
      <c r="M47" s="53" t="e">
        <f t="shared" si="4"/>
        <v>#DIV/0!</v>
      </c>
      <c r="N47" s="53" t="e">
        <f t="shared" si="5"/>
        <v>#DIV/0!</v>
      </c>
    </row>
    <row r="48" spans="1:14" x14ac:dyDescent="0.2">
      <c r="A48" s="35"/>
      <c r="B48" s="36"/>
      <c r="C48" s="36"/>
      <c r="D48" s="12"/>
      <c r="E48" s="13">
        <f t="shared" si="6"/>
        <v>0</v>
      </c>
      <c r="F48" s="48">
        <v>0.73</v>
      </c>
      <c r="G48" s="14"/>
      <c r="H48" s="15"/>
      <c r="I48" s="8">
        <f t="shared" si="1"/>
        <v>7.2309999999999999</v>
      </c>
      <c r="J48" s="8" t="e">
        <f t="shared" si="2"/>
        <v>#DIV/0!</v>
      </c>
      <c r="K48" s="40" t="s">
        <v>0</v>
      </c>
      <c r="L48" s="46" t="e">
        <f t="shared" si="3"/>
        <v>#DIV/0!</v>
      </c>
      <c r="M48" s="53" t="e">
        <f t="shared" si="4"/>
        <v>#DIV/0!</v>
      </c>
      <c r="N48" s="53" t="e">
        <f t="shared" si="5"/>
        <v>#DIV/0!</v>
      </c>
    </row>
    <row r="49" spans="1:14" x14ac:dyDescent="0.2">
      <c r="A49" s="35"/>
      <c r="B49" s="36"/>
      <c r="C49" s="36"/>
      <c r="D49" s="12"/>
      <c r="E49" s="13">
        <f t="shared" si="6"/>
        <v>0</v>
      </c>
      <c r="F49" s="48">
        <v>0.73</v>
      </c>
      <c r="G49" s="14"/>
      <c r="H49" s="15"/>
      <c r="I49" s="8">
        <f t="shared" si="1"/>
        <v>7.2309999999999999</v>
      </c>
      <c r="J49" s="8" t="e">
        <f t="shared" si="2"/>
        <v>#DIV/0!</v>
      </c>
      <c r="K49" s="40" t="s">
        <v>0</v>
      </c>
      <c r="L49" s="46" t="e">
        <f t="shared" si="3"/>
        <v>#DIV/0!</v>
      </c>
      <c r="M49" s="53" t="e">
        <f t="shared" si="4"/>
        <v>#DIV/0!</v>
      </c>
      <c r="N49" s="53" t="e">
        <f t="shared" si="5"/>
        <v>#DIV/0!</v>
      </c>
    </row>
    <row r="50" spans="1:14" x14ac:dyDescent="0.2">
      <c r="A50" s="35"/>
      <c r="B50" s="36"/>
      <c r="C50" s="36"/>
      <c r="D50" s="12"/>
      <c r="E50" s="13">
        <f t="shared" si="6"/>
        <v>0</v>
      </c>
      <c r="F50" s="48">
        <v>0.73</v>
      </c>
      <c r="G50" s="14"/>
      <c r="H50" s="15"/>
      <c r="I50" s="8">
        <f t="shared" si="1"/>
        <v>7.2309999999999999</v>
      </c>
      <c r="J50" s="8" t="e">
        <f t="shared" si="2"/>
        <v>#DIV/0!</v>
      </c>
      <c r="K50" s="40" t="s">
        <v>0</v>
      </c>
      <c r="L50" s="46" t="e">
        <f t="shared" si="3"/>
        <v>#DIV/0!</v>
      </c>
      <c r="M50" s="53" t="e">
        <f t="shared" si="4"/>
        <v>#DIV/0!</v>
      </c>
      <c r="N50" s="53" t="e">
        <f t="shared" si="5"/>
        <v>#DIV/0!</v>
      </c>
    </row>
    <row r="51" spans="1:14" x14ac:dyDescent="0.2">
      <c r="A51" s="35"/>
      <c r="B51" s="36"/>
      <c r="C51" s="36"/>
      <c r="D51" s="12"/>
      <c r="E51" s="13">
        <f t="shared" si="6"/>
        <v>0</v>
      </c>
      <c r="F51" s="48">
        <v>0.73</v>
      </c>
      <c r="G51" s="14"/>
      <c r="H51" s="15"/>
      <c r="I51" s="8">
        <f t="shared" si="1"/>
        <v>7.2309999999999999</v>
      </c>
      <c r="J51" s="8" t="e">
        <f t="shared" si="2"/>
        <v>#DIV/0!</v>
      </c>
      <c r="K51" s="40" t="s">
        <v>0</v>
      </c>
      <c r="L51" s="46" t="e">
        <f t="shared" si="3"/>
        <v>#DIV/0!</v>
      </c>
      <c r="M51" s="53" t="e">
        <f t="shared" si="4"/>
        <v>#DIV/0!</v>
      </c>
      <c r="N51" s="53" t="e">
        <f t="shared" si="5"/>
        <v>#DIV/0!</v>
      </c>
    </row>
    <row r="52" spans="1:14" x14ac:dyDescent="0.2">
      <c r="A52" s="35"/>
      <c r="B52" s="36"/>
      <c r="C52" s="36"/>
      <c r="D52" s="12"/>
      <c r="E52" s="13">
        <f t="shared" si="6"/>
        <v>0</v>
      </c>
      <c r="F52" s="48">
        <v>0.73</v>
      </c>
      <c r="G52" s="14"/>
      <c r="H52" s="15"/>
      <c r="I52" s="8">
        <f t="shared" si="1"/>
        <v>7.2309999999999999</v>
      </c>
      <c r="J52" s="8" t="e">
        <f t="shared" si="2"/>
        <v>#DIV/0!</v>
      </c>
      <c r="K52" s="40" t="s">
        <v>0</v>
      </c>
      <c r="L52" s="46" t="e">
        <f t="shared" si="3"/>
        <v>#DIV/0!</v>
      </c>
      <c r="M52" s="53" t="e">
        <f t="shared" si="4"/>
        <v>#DIV/0!</v>
      </c>
      <c r="N52" s="53" t="e">
        <f t="shared" si="5"/>
        <v>#DIV/0!</v>
      </c>
    </row>
    <row r="53" spans="1:14" x14ac:dyDescent="0.2">
      <c r="A53" s="35"/>
      <c r="B53" s="36"/>
      <c r="C53" s="36"/>
      <c r="D53" s="12"/>
      <c r="E53" s="13">
        <f t="shared" si="6"/>
        <v>0</v>
      </c>
      <c r="F53" s="48">
        <v>0.73</v>
      </c>
      <c r="G53" s="14"/>
      <c r="H53" s="15"/>
      <c r="I53" s="8">
        <f t="shared" si="1"/>
        <v>7.2309999999999999</v>
      </c>
      <c r="J53" s="8" t="e">
        <f t="shared" si="2"/>
        <v>#DIV/0!</v>
      </c>
      <c r="K53" s="40" t="s">
        <v>0</v>
      </c>
      <c r="L53" s="46" t="e">
        <f t="shared" si="3"/>
        <v>#DIV/0!</v>
      </c>
      <c r="M53" s="53" t="e">
        <f t="shared" si="4"/>
        <v>#DIV/0!</v>
      </c>
      <c r="N53" s="53" t="e">
        <f t="shared" si="5"/>
        <v>#DIV/0!</v>
      </c>
    </row>
    <row r="54" spans="1:14" x14ac:dyDescent="0.2">
      <c r="A54" s="35"/>
      <c r="B54" s="36"/>
      <c r="C54" s="36"/>
      <c r="D54" s="12"/>
      <c r="E54" s="13">
        <f t="shared" si="6"/>
        <v>0</v>
      </c>
      <c r="F54" s="48">
        <v>0.73</v>
      </c>
      <c r="G54" s="14"/>
      <c r="H54" s="15"/>
      <c r="I54" s="8">
        <f t="shared" si="1"/>
        <v>7.2309999999999999</v>
      </c>
      <c r="J54" s="8" t="e">
        <f t="shared" si="2"/>
        <v>#DIV/0!</v>
      </c>
      <c r="K54" s="40" t="s">
        <v>0</v>
      </c>
      <c r="L54" s="46" t="e">
        <f t="shared" si="3"/>
        <v>#DIV/0!</v>
      </c>
      <c r="M54" s="53" t="e">
        <f t="shared" si="4"/>
        <v>#DIV/0!</v>
      </c>
      <c r="N54" s="53" t="e">
        <f t="shared" si="5"/>
        <v>#DIV/0!</v>
      </c>
    </row>
    <row r="55" spans="1:14" x14ac:dyDescent="0.2">
      <c r="A55" s="35"/>
      <c r="B55" s="36"/>
      <c r="C55" s="36"/>
      <c r="D55" s="12"/>
      <c r="E55" s="13">
        <f t="shared" si="6"/>
        <v>0</v>
      </c>
      <c r="F55" s="48">
        <v>0.73</v>
      </c>
      <c r="G55" s="14"/>
      <c r="H55" s="15"/>
      <c r="I55" s="8">
        <f t="shared" si="1"/>
        <v>7.2309999999999999</v>
      </c>
      <c r="J55" s="8" t="e">
        <f t="shared" si="2"/>
        <v>#DIV/0!</v>
      </c>
      <c r="K55" s="40" t="s">
        <v>0</v>
      </c>
      <c r="L55" s="46" t="e">
        <f t="shared" si="3"/>
        <v>#DIV/0!</v>
      </c>
      <c r="M55" s="53" t="e">
        <f t="shared" si="4"/>
        <v>#DIV/0!</v>
      </c>
      <c r="N55" s="53" t="e">
        <f t="shared" si="5"/>
        <v>#DIV/0!</v>
      </c>
    </row>
    <row r="56" spans="1:14" x14ac:dyDescent="0.2">
      <c r="A56" s="35"/>
      <c r="B56" s="36"/>
      <c r="C56" s="36"/>
      <c r="D56" s="12"/>
      <c r="E56" s="13">
        <f t="shared" si="6"/>
        <v>0</v>
      </c>
      <c r="F56" s="48">
        <v>0.73</v>
      </c>
      <c r="G56" s="14"/>
      <c r="H56" s="15"/>
      <c r="I56" s="8">
        <f t="shared" si="1"/>
        <v>7.2309999999999999</v>
      </c>
      <c r="J56" s="8" t="e">
        <f t="shared" si="2"/>
        <v>#DIV/0!</v>
      </c>
      <c r="K56" s="40" t="s">
        <v>0</v>
      </c>
      <c r="L56" s="46" t="e">
        <f t="shared" si="3"/>
        <v>#DIV/0!</v>
      </c>
      <c r="M56" s="53" t="e">
        <f t="shared" si="4"/>
        <v>#DIV/0!</v>
      </c>
      <c r="N56" s="53" t="e">
        <f t="shared" si="5"/>
        <v>#DIV/0!</v>
      </c>
    </row>
    <row r="57" spans="1:14" x14ac:dyDescent="0.2">
      <c r="A57" s="35"/>
      <c r="B57" s="36"/>
      <c r="C57" s="36"/>
      <c r="D57" s="12"/>
      <c r="E57" s="13">
        <f t="shared" si="6"/>
        <v>0</v>
      </c>
      <c r="F57" s="48">
        <v>0.73</v>
      </c>
      <c r="G57" s="14"/>
      <c r="H57" s="15"/>
      <c r="I57" s="8">
        <f t="shared" si="1"/>
        <v>7.2309999999999999</v>
      </c>
      <c r="J57" s="8" t="e">
        <f t="shared" si="2"/>
        <v>#DIV/0!</v>
      </c>
      <c r="K57" s="40" t="s">
        <v>0</v>
      </c>
      <c r="L57" s="46" t="e">
        <f t="shared" si="3"/>
        <v>#DIV/0!</v>
      </c>
      <c r="M57" s="53" t="e">
        <f t="shared" si="4"/>
        <v>#DIV/0!</v>
      </c>
      <c r="N57" s="53" t="e">
        <f t="shared" si="5"/>
        <v>#DIV/0!</v>
      </c>
    </row>
    <row r="58" spans="1:14" x14ac:dyDescent="0.2">
      <c r="A58" s="35"/>
      <c r="B58" s="36"/>
      <c r="C58" s="36"/>
      <c r="D58" s="12"/>
      <c r="E58" s="13">
        <f t="shared" si="6"/>
        <v>0</v>
      </c>
      <c r="F58" s="48">
        <v>0.73</v>
      </c>
      <c r="G58" s="14"/>
      <c r="H58" s="15"/>
      <c r="I58" s="8">
        <f t="shared" si="1"/>
        <v>7.2309999999999999</v>
      </c>
      <c r="J58" s="8" t="e">
        <f t="shared" si="2"/>
        <v>#DIV/0!</v>
      </c>
      <c r="K58" s="40" t="s">
        <v>0</v>
      </c>
      <c r="L58" s="46" t="e">
        <f t="shared" si="3"/>
        <v>#DIV/0!</v>
      </c>
      <c r="M58" s="53" t="e">
        <f t="shared" si="4"/>
        <v>#DIV/0!</v>
      </c>
      <c r="N58" s="53" t="e">
        <f t="shared" si="5"/>
        <v>#DIV/0!</v>
      </c>
    </row>
    <row r="59" spans="1:14" x14ac:dyDescent="0.2">
      <c r="A59" s="35"/>
      <c r="B59" s="36"/>
      <c r="C59" s="36"/>
      <c r="D59" s="12"/>
      <c r="E59" s="13">
        <f t="shared" si="6"/>
        <v>0</v>
      </c>
      <c r="F59" s="48">
        <v>0.73</v>
      </c>
      <c r="G59" s="14"/>
      <c r="H59" s="15"/>
      <c r="I59" s="8">
        <f t="shared" si="1"/>
        <v>7.2309999999999999</v>
      </c>
      <c r="J59" s="8" t="e">
        <f t="shared" si="2"/>
        <v>#DIV/0!</v>
      </c>
      <c r="K59" s="40" t="s">
        <v>0</v>
      </c>
      <c r="L59" s="46" t="e">
        <f t="shared" si="3"/>
        <v>#DIV/0!</v>
      </c>
      <c r="M59" s="53" t="e">
        <f t="shared" si="4"/>
        <v>#DIV/0!</v>
      </c>
      <c r="N59" s="53" t="e">
        <f t="shared" si="5"/>
        <v>#DIV/0!</v>
      </c>
    </row>
    <row r="60" spans="1:14" x14ac:dyDescent="0.2">
      <c r="A60" s="35"/>
      <c r="B60" s="36"/>
      <c r="C60" s="36"/>
      <c r="D60" s="12"/>
      <c r="E60" s="13">
        <f t="shared" si="6"/>
        <v>0</v>
      </c>
      <c r="F60" s="48">
        <v>0.73</v>
      </c>
      <c r="G60" s="14"/>
      <c r="H60" s="15"/>
      <c r="I60" s="8">
        <f t="shared" si="1"/>
        <v>7.2309999999999999</v>
      </c>
      <c r="J60" s="8" t="e">
        <f t="shared" si="2"/>
        <v>#DIV/0!</v>
      </c>
      <c r="K60" s="40" t="s">
        <v>0</v>
      </c>
      <c r="L60" s="46" t="e">
        <f t="shared" si="3"/>
        <v>#DIV/0!</v>
      </c>
      <c r="M60" s="53" t="e">
        <f t="shared" si="4"/>
        <v>#DIV/0!</v>
      </c>
      <c r="N60" s="53" t="e">
        <f t="shared" si="5"/>
        <v>#DIV/0!</v>
      </c>
    </row>
    <row r="61" spans="1:14" x14ac:dyDescent="0.2">
      <c r="A61" s="35"/>
      <c r="B61" s="36"/>
      <c r="C61" s="36"/>
      <c r="D61" s="12"/>
      <c r="E61" s="13">
        <f t="shared" si="6"/>
        <v>0</v>
      </c>
      <c r="F61" s="48">
        <v>0.73</v>
      </c>
      <c r="G61" s="14"/>
      <c r="H61" s="15"/>
      <c r="I61" s="8">
        <f t="shared" si="1"/>
        <v>7.2309999999999999</v>
      </c>
      <c r="J61" s="8" t="e">
        <f t="shared" si="2"/>
        <v>#DIV/0!</v>
      </c>
      <c r="K61" s="40" t="s">
        <v>0</v>
      </c>
      <c r="L61" s="46" t="e">
        <f t="shared" si="3"/>
        <v>#DIV/0!</v>
      </c>
      <c r="M61" s="53" t="e">
        <f t="shared" si="4"/>
        <v>#DIV/0!</v>
      </c>
      <c r="N61" s="53" t="e">
        <f t="shared" si="5"/>
        <v>#DIV/0!</v>
      </c>
    </row>
    <row r="62" spans="1:14" x14ac:dyDescent="0.2">
      <c r="A62" s="35"/>
      <c r="B62" s="36"/>
      <c r="C62" s="36"/>
      <c r="D62" s="12"/>
      <c r="E62" s="13">
        <f t="shared" si="6"/>
        <v>0</v>
      </c>
      <c r="F62" s="48">
        <v>0.73</v>
      </c>
      <c r="G62" s="14"/>
      <c r="H62" s="15"/>
      <c r="I62" s="8">
        <f t="shared" si="1"/>
        <v>7.2309999999999999</v>
      </c>
      <c r="J62" s="8" t="e">
        <f t="shared" si="2"/>
        <v>#DIV/0!</v>
      </c>
      <c r="K62" s="40" t="s">
        <v>0</v>
      </c>
      <c r="L62" s="46" t="e">
        <f t="shared" si="3"/>
        <v>#DIV/0!</v>
      </c>
      <c r="M62" s="53" t="e">
        <f t="shared" si="4"/>
        <v>#DIV/0!</v>
      </c>
      <c r="N62" s="53" t="e">
        <f t="shared" si="5"/>
        <v>#DIV/0!</v>
      </c>
    </row>
    <row r="63" spans="1:14" s="11" customFormat="1" x14ac:dyDescent="0.2">
      <c r="A63" s="35"/>
      <c r="B63" s="36"/>
      <c r="C63" s="36"/>
      <c r="D63" s="12"/>
      <c r="E63" s="13">
        <f t="shared" si="6"/>
        <v>0</v>
      </c>
      <c r="F63" s="48">
        <v>0.73</v>
      </c>
      <c r="G63" s="14"/>
      <c r="H63" s="15"/>
      <c r="I63" s="8">
        <f t="shared" si="1"/>
        <v>7.2309999999999999</v>
      </c>
      <c r="J63" s="8" t="e">
        <f t="shared" si="2"/>
        <v>#DIV/0!</v>
      </c>
      <c r="K63" s="40" t="s">
        <v>0</v>
      </c>
      <c r="L63" s="46" t="e">
        <f t="shared" si="3"/>
        <v>#DIV/0!</v>
      </c>
      <c r="M63" s="53" t="e">
        <f t="shared" si="4"/>
        <v>#DIV/0!</v>
      </c>
      <c r="N63" s="53" t="e">
        <f t="shared" si="5"/>
        <v>#DIV/0!</v>
      </c>
    </row>
    <row r="64" spans="1:14" x14ac:dyDescent="0.2">
      <c r="A64" s="35"/>
      <c r="B64" s="36"/>
      <c r="C64" s="36"/>
      <c r="D64" s="12"/>
      <c r="E64" s="13">
        <f t="shared" si="6"/>
        <v>0</v>
      </c>
      <c r="F64" s="48">
        <v>0.73</v>
      </c>
      <c r="G64" s="14"/>
      <c r="H64" s="15"/>
      <c r="I64" s="8">
        <f t="shared" si="1"/>
        <v>7.2309999999999999</v>
      </c>
      <c r="J64" s="8" t="e">
        <f t="shared" si="2"/>
        <v>#DIV/0!</v>
      </c>
      <c r="K64" s="40" t="s">
        <v>0</v>
      </c>
      <c r="L64" s="46" t="e">
        <f t="shared" si="3"/>
        <v>#DIV/0!</v>
      </c>
      <c r="M64" s="53" t="e">
        <f t="shared" si="4"/>
        <v>#DIV/0!</v>
      </c>
      <c r="N64" s="53" t="e">
        <f t="shared" si="5"/>
        <v>#DIV/0!</v>
      </c>
    </row>
    <row r="65" spans="1:14" s="11" customFormat="1" x14ac:dyDescent="0.2">
      <c r="A65" s="35"/>
      <c r="B65" s="36"/>
      <c r="C65" s="36"/>
      <c r="D65" s="12"/>
      <c r="E65" s="13">
        <f t="shared" si="6"/>
        <v>0</v>
      </c>
      <c r="F65" s="48">
        <v>0.73</v>
      </c>
      <c r="G65" s="14"/>
      <c r="H65" s="15"/>
      <c r="I65" s="8">
        <f t="shared" si="1"/>
        <v>7.2309999999999999</v>
      </c>
      <c r="J65" s="8" t="e">
        <f t="shared" si="2"/>
        <v>#DIV/0!</v>
      </c>
      <c r="K65" s="40" t="s">
        <v>0</v>
      </c>
      <c r="L65" s="46" t="e">
        <f t="shared" si="3"/>
        <v>#DIV/0!</v>
      </c>
      <c r="M65" s="53" t="e">
        <f t="shared" si="4"/>
        <v>#DIV/0!</v>
      </c>
      <c r="N65" s="53" t="e">
        <f t="shared" si="5"/>
        <v>#DIV/0!</v>
      </c>
    </row>
    <row r="66" spans="1:14" x14ac:dyDescent="0.2">
      <c r="A66" s="35"/>
      <c r="B66" s="36"/>
      <c r="C66" s="36"/>
      <c r="D66" s="12"/>
      <c r="E66" s="13">
        <f t="shared" si="6"/>
        <v>0</v>
      </c>
      <c r="F66" s="48">
        <v>0.73</v>
      </c>
      <c r="G66" s="14"/>
      <c r="H66" s="15"/>
      <c r="I66" s="8">
        <f t="shared" si="1"/>
        <v>7.2309999999999999</v>
      </c>
      <c r="J66" s="8" t="e">
        <f t="shared" si="2"/>
        <v>#DIV/0!</v>
      </c>
      <c r="K66" s="40" t="s">
        <v>0</v>
      </c>
      <c r="L66" s="46" t="e">
        <f t="shared" si="3"/>
        <v>#DIV/0!</v>
      </c>
      <c r="M66" s="53" t="e">
        <f t="shared" si="4"/>
        <v>#DIV/0!</v>
      </c>
      <c r="N66" s="53" t="e">
        <f t="shared" si="5"/>
        <v>#DIV/0!</v>
      </c>
    </row>
    <row r="67" spans="1:14" x14ac:dyDescent="0.2">
      <c r="A67" s="35"/>
      <c r="B67" s="36"/>
      <c r="C67" s="36"/>
      <c r="D67" s="12"/>
      <c r="E67" s="13">
        <f t="shared" si="6"/>
        <v>0</v>
      </c>
      <c r="F67" s="48">
        <v>0.73</v>
      </c>
      <c r="G67" s="14"/>
      <c r="H67" s="15"/>
      <c r="I67" s="8">
        <f t="shared" si="1"/>
        <v>7.2309999999999999</v>
      </c>
      <c r="J67" s="8" t="e">
        <f t="shared" si="2"/>
        <v>#DIV/0!</v>
      </c>
      <c r="K67" s="40" t="s">
        <v>0</v>
      </c>
      <c r="L67" s="46" t="e">
        <f t="shared" si="3"/>
        <v>#DIV/0!</v>
      </c>
      <c r="M67" s="53" t="e">
        <f t="shared" si="4"/>
        <v>#DIV/0!</v>
      </c>
      <c r="N67" s="53" t="e">
        <f t="shared" si="5"/>
        <v>#DIV/0!</v>
      </c>
    </row>
    <row r="68" spans="1:14" x14ac:dyDescent="0.2">
      <c r="A68" s="35"/>
      <c r="B68" s="36"/>
      <c r="C68" s="36"/>
      <c r="D68" s="12"/>
      <c r="E68" s="13">
        <f t="shared" si="6"/>
        <v>0</v>
      </c>
      <c r="F68" s="48">
        <v>0.73</v>
      </c>
      <c r="G68" s="14"/>
      <c r="H68" s="15"/>
      <c r="I68" s="8">
        <f t="shared" si="1"/>
        <v>7.2309999999999999</v>
      </c>
      <c r="J68" s="8" t="e">
        <f t="shared" si="2"/>
        <v>#DIV/0!</v>
      </c>
      <c r="K68" s="40" t="s">
        <v>0</v>
      </c>
      <c r="L68" s="46" t="e">
        <f t="shared" si="3"/>
        <v>#DIV/0!</v>
      </c>
      <c r="M68" s="53" t="e">
        <f t="shared" si="4"/>
        <v>#DIV/0!</v>
      </c>
      <c r="N68" s="53" t="e">
        <f t="shared" si="5"/>
        <v>#DIV/0!</v>
      </c>
    </row>
  </sheetData>
  <sheetProtection insertRows="0" selectLockedCells="1"/>
  <mergeCells count="2">
    <mergeCell ref="A1:B1"/>
    <mergeCell ref="C1:D1"/>
  </mergeCells>
  <conditionalFormatting sqref="G7:G68">
    <cfRule type="cellIs" dxfId="9" priority="9" operator="lessThan">
      <formula>0.399</formula>
    </cfRule>
    <cfRule type="cellIs" dxfId="8" priority="10" operator="greaterThan">
      <formula>0.8</formula>
    </cfRule>
  </conditionalFormatting>
  <conditionalFormatting sqref="H7:H68">
    <cfRule type="cellIs" dxfId="7" priority="5" operator="greaterThan">
      <formula>10</formula>
    </cfRule>
    <cfRule type="cellIs" dxfId="6" priority="6" operator="lessThan">
      <formula>6.5</formula>
    </cfRule>
  </conditionalFormatting>
  <conditionalFormatting sqref="I7:I68">
    <cfRule type="cellIs" dxfId="5" priority="20" operator="lessThan">
      <formula>90</formula>
    </cfRule>
  </conditionalFormatting>
  <conditionalFormatting sqref="J7:J68">
    <cfRule type="cellIs" dxfId="4" priority="8" operator="lessThan">
      <formula>52.5</formula>
    </cfRule>
  </conditionalFormatting>
  <conditionalFormatting sqref="K7:K68">
    <cfRule type="cellIs" dxfId="3" priority="3" operator="equal">
      <formula>"Y"</formula>
    </cfRule>
  </conditionalFormatting>
  <conditionalFormatting sqref="L7:L68">
    <cfRule type="cellIs" dxfId="2" priority="25" operator="equal">
      <formula>"N"</formula>
    </cfRule>
  </conditionalFormatting>
  <conditionalFormatting sqref="M7:M68">
    <cfRule type="cellIs" dxfId="1" priority="2" operator="equal">
      <formula>"N"</formula>
    </cfRule>
  </conditionalFormatting>
  <conditionalFormatting sqref="N7:N68">
    <cfRule type="cellIs" dxfId="0" priority="1" operator="equal">
      <formula>"N"</formula>
    </cfRule>
  </conditionalFormatting>
  <dataValidations count="1">
    <dataValidation type="custom" allowBlank="1" showInputMessage="1" showErrorMessage="1" sqref="E69:E81" xr:uid="{00000000-0002-0000-0100-000000000000}">
      <formula1>""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2023 - Carcass</vt:lpstr>
      <vt:lpstr>2023 - Ultrasound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allen</cp:lastModifiedBy>
  <cp:lastPrinted>2017-02-27T20:51:14Z</cp:lastPrinted>
  <dcterms:created xsi:type="dcterms:W3CDTF">2009-08-07T15:23:27Z</dcterms:created>
  <dcterms:modified xsi:type="dcterms:W3CDTF">2023-07-26T20:36:25Z</dcterms:modified>
</cp:coreProperties>
</file>