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showInkAnnotation="0" codeName="ThisWorkbook" autoCompressPictures="0"/>
  <mc:AlternateContent xmlns:mc="http://schemas.openxmlformats.org/markup-compatibility/2006">
    <mc:Choice Requires="x15">
      <x15ac:absPath xmlns:x15ac="http://schemas.microsoft.com/office/spreadsheetml/2010/11/ac" url="https://montanaedu-my.sharepoint.com/personal/k51j279_msu_montana_edu/Documents/Desktop/"/>
    </mc:Choice>
  </mc:AlternateContent>
  <xr:revisionPtr revIDLastSave="12" documentId="8_{79A6714D-E300-4C32-AF49-1EFE0A63B020}" xr6:coauthVersionLast="47" xr6:coauthVersionMax="47" xr10:uidLastSave="{3B17C1A0-D1BA-4179-97C0-0E3E8A5C8AB1}"/>
  <bookViews>
    <workbookView xWindow="3825" yWindow="1455" windowWidth="25785" windowHeight="13410" activeTab="1" xr2:uid="{00000000-000D-0000-FFFF-FFFF00000000}"/>
  </bookViews>
  <sheets>
    <sheet name="Certification Standards" sheetId="2" r:id="rId1"/>
    <sheet name="Carcass Data" sheetId="1" r:id="rId2"/>
  </sheets>
  <definedNames>
    <definedName name="_xlnm.Print_Area" localSheetId="1">'Carcass Data'!$A$1:$T$24</definedName>
    <definedName name="_xlnm.Print_Titles" localSheetId="1">'Carcass Data'!$1:$7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Q9" i="1" l="1"/>
  <c r="Q10" i="1"/>
  <c r="Q8" i="1"/>
  <c r="Q13" i="1"/>
  <c r="Q15" i="1"/>
  <c r="Q14" i="1"/>
  <c r="Q12" i="1"/>
  <c r="Q11" i="1"/>
  <c r="O9" i="1" l="1"/>
  <c r="O10" i="1"/>
  <c r="O8" i="1"/>
  <c r="O13" i="1"/>
  <c r="O15" i="1"/>
  <c r="O14" i="1"/>
  <c r="O12" i="1"/>
  <c r="O11" i="1"/>
  <c r="L9" i="1"/>
  <c r="P9" i="1" s="1"/>
  <c r="N9" i="1"/>
  <c r="N10" i="1"/>
  <c r="N8" i="1"/>
  <c r="N13" i="1"/>
  <c r="N15" i="1"/>
  <c r="N14" i="1"/>
  <c r="N12" i="1"/>
  <c r="N11" i="1"/>
  <c r="I9" i="1" l="1"/>
  <c r="I10" i="1"/>
  <c r="I8" i="1"/>
  <c r="I13" i="1"/>
  <c r="I15" i="1"/>
  <c r="I14" i="1"/>
  <c r="I12" i="1"/>
  <c r="I11" i="1"/>
  <c r="G17" i="1" l="1"/>
  <c r="J17" i="1"/>
  <c r="K17" i="1"/>
  <c r="S10" i="1"/>
  <c r="S11" i="1"/>
  <c r="S9" i="1"/>
  <c r="S8" i="1"/>
  <c r="S13" i="1"/>
  <c r="S15" i="1"/>
  <c r="S14" i="1"/>
  <c r="S12" i="1"/>
  <c r="H17" i="1"/>
  <c r="L10" i="1"/>
  <c r="P10" i="1" s="1"/>
  <c r="L11" i="1"/>
  <c r="P11" i="1" s="1"/>
  <c r="L8" i="1"/>
  <c r="P8" i="1" s="1"/>
  <c r="L13" i="1"/>
  <c r="L15" i="1"/>
  <c r="L14" i="1"/>
  <c r="P14" i="1" s="1"/>
  <c r="L12" i="1"/>
  <c r="P12" i="1" s="1"/>
  <c r="P15" i="1" l="1"/>
  <c r="R15" i="1" s="1"/>
  <c r="P13" i="1"/>
  <c r="R13" i="1" s="1"/>
  <c r="R8" i="1"/>
  <c r="R10" i="1"/>
  <c r="R12" i="1"/>
  <c r="S17" i="1"/>
  <c r="R14" i="1"/>
  <c r="N17" i="1"/>
  <c r="R11" i="1"/>
  <c r="L17" i="1" l="1"/>
  <c r="R9" i="1"/>
</calcChain>
</file>

<file path=xl/sharedStrings.xml><?xml version="1.0" encoding="utf-8"?>
<sst xmlns="http://schemas.openxmlformats.org/spreadsheetml/2006/main" count="109" uniqueCount="90">
  <si>
    <t>Rank</t>
  </si>
  <si>
    <t>Animal ID</t>
  </si>
  <si>
    <t>First Name</t>
  </si>
  <si>
    <t>Last Name</t>
  </si>
  <si>
    <t>%BRC</t>
  </si>
  <si>
    <t>Group Averages:</t>
  </si>
  <si>
    <t>Contest Criteria:</t>
  </si>
  <si>
    <t>County</t>
  </si>
  <si>
    <t>Backfat</t>
  </si>
  <si>
    <t xml:space="preserve"> in.</t>
  </si>
  <si>
    <t>Loineye</t>
  </si>
  <si>
    <r>
      <rPr>
        <i/>
        <u/>
        <sz val="10"/>
        <rFont val="Times New Roman"/>
        <family val="1"/>
      </rPr>
      <t>High:</t>
    </r>
    <r>
      <rPr>
        <i/>
        <sz val="10"/>
        <rFont val="Times New Roman"/>
        <family val="1"/>
      </rPr>
      <t xml:space="preserve"> All 3 critieria met    </t>
    </r>
    <r>
      <rPr>
        <i/>
        <u/>
        <sz val="10"/>
        <rFont val="Times New Roman"/>
        <family val="1"/>
      </rPr>
      <t xml:space="preserve">  Medium</t>
    </r>
    <r>
      <rPr>
        <i/>
        <sz val="10"/>
        <rFont val="Times New Roman"/>
        <family val="1"/>
      </rPr>
      <t xml:space="preserve">: 2/3 Criteria Met  </t>
    </r>
    <r>
      <rPr>
        <i/>
        <u/>
        <sz val="10"/>
        <rFont val="Times New Roman"/>
        <family val="1"/>
      </rPr>
      <t xml:space="preserve">  Low</t>
    </r>
    <r>
      <rPr>
        <i/>
        <sz val="10"/>
        <rFont val="Times New Roman"/>
        <family val="1"/>
      </rPr>
      <t xml:space="preserve">: 1/3 Criteria Met </t>
    </r>
  </si>
  <si>
    <r>
      <t>Area, in</t>
    </r>
    <r>
      <rPr>
        <i/>
        <vertAlign val="superscript"/>
        <sz val="8"/>
        <rFont val="Times New Roman"/>
        <family val="1"/>
      </rPr>
      <t>2</t>
    </r>
    <r>
      <rPr>
        <i/>
        <sz val="8"/>
        <rFont val="Times New Roman"/>
        <family val="1"/>
      </rPr>
      <t xml:space="preserve"> </t>
    </r>
  </si>
  <si>
    <r>
      <t xml:space="preserve">*54.127 Specifications for official U.S. standards for grades of carcass lamb, yearling mutton, and mutton (yield). </t>
    </r>
    <r>
      <rPr>
        <i/>
        <sz val="9"/>
        <rFont val="Times New Roman"/>
        <family val="1"/>
      </rPr>
      <t xml:space="preserve">The yield grade of an ovine carcass or side is determined on the basis of the adjusted fat thickness over the ribeye muscle between the 12th and 13th ribs. The adjusted fat thickness range for each yield grade is as follows: Yield Grade 1 -- 0.00 to 0.15 inch; Yield Grade 2 -- 0.16 to 0.25 inch; Yield Grade 3 -- 0.26 to 0.35 inch; Yield Grade 4 -- 0.36 to 0.45 inch; and Yield Grade 5 -- 0.46 inch and greater. </t>
    </r>
  </si>
  <si>
    <t xml:space="preserve"> (Name, Town, State) </t>
  </si>
  <si>
    <t>Breeder</t>
  </si>
  <si>
    <t>Exhibitor</t>
  </si>
  <si>
    <r>
      <rPr>
        <b/>
        <i/>
        <sz val="11"/>
        <rFont val="Times New Roman"/>
        <family val="1"/>
      </rPr>
      <t xml:space="preserve">Ranked by:  </t>
    </r>
    <r>
      <rPr>
        <i/>
        <sz val="11"/>
        <rFont val="Times New Roman"/>
        <family val="1"/>
      </rPr>
      <t>Number of contest criteria met then by estimated amount of boneless retail cuts (%BRC-muscle yield based on carcass weight, backfat, body wall thickness and loineye area).</t>
    </r>
  </si>
  <si>
    <t>Calc Yield Grade</t>
  </si>
  <si>
    <t>Total</t>
  </si>
  <si>
    <t>Live Weight</t>
  </si>
  <si>
    <r>
      <t>LEA/CWT in</t>
    </r>
    <r>
      <rPr>
        <vertAlign val="superscript"/>
        <sz val="10"/>
        <rFont val="Times New Roman"/>
        <family val="1"/>
      </rPr>
      <t>2</t>
    </r>
  </si>
  <si>
    <t>Montana Youth Lamb Certification Program</t>
  </si>
  <si>
    <t>Minimum Standards</t>
  </si>
  <si>
    <t>Final Index:</t>
  </si>
  <si>
    <t>Deductions</t>
  </si>
  <si>
    <t>If lambs are suspected of being double-muscled, there will be a 10 point deduction.</t>
  </si>
  <si>
    <t>Not less than 110 lbs</t>
  </si>
  <si>
    <t>Not more than 165 lbs</t>
  </si>
  <si>
    <t>Lambs must meet criteria for all three standards.</t>
  </si>
  <si>
    <t>Lambs are then ranked by the highest Percent Boneless Retail Cuts (%BRC)</t>
  </si>
  <si>
    <t xml:space="preserve">Montana Certified Lamb Carcass Contest </t>
  </si>
  <si>
    <t>Carcass Weight:</t>
  </si>
  <si>
    <t>Not less than 45 lbs</t>
  </si>
  <si>
    <t>Not more than 85 lbs</t>
  </si>
  <si>
    <t>Dressing %</t>
  </si>
  <si>
    <r>
      <t xml:space="preserve">     12</t>
    </r>
    <r>
      <rPr>
        <b/>
        <vertAlign val="superscript"/>
        <sz val="8"/>
        <rFont val="Times New Roman"/>
        <family val="1"/>
      </rPr>
      <t>th</t>
    </r>
    <r>
      <rPr>
        <b/>
        <sz val="8"/>
        <rFont val="Times New Roman"/>
        <family val="1"/>
      </rPr>
      <t>-13</t>
    </r>
    <r>
      <rPr>
        <b/>
        <vertAlign val="superscript"/>
        <sz val="8"/>
        <rFont val="Times New Roman"/>
        <family val="1"/>
      </rPr>
      <t>th</t>
    </r>
    <r>
      <rPr>
        <b/>
        <sz val="8"/>
        <rFont val="Times New Roman"/>
        <family val="1"/>
      </rPr>
      <t xml:space="preserve"> Rib            Measurements </t>
    </r>
  </si>
  <si>
    <t>Carcass Weight</t>
  </si>
  <si>
    <t>Yeild Grade</t>
  </si>
  <si>
    <t>Indusytry Normals</t>
  </si>
  <si>
    <t>Lambs outside of these ranges will be highlighted in gold.</t>
  </si>
  <si>
    <r>
      <rPr>
        <b/>
        <sz val="10"/>
        <rFont val="Arial"/>
        <family val="2"/>
      </rPr>
      <t>Live Weight</t>
    </r>
    <r>
      <rPr>
        <sz val="10"/>
        <rFont val="Arial"/>
        <family val="2"/>
      </rPr>
      <t>:</t>
    </r>
  </si>
  <si>
    <t>Dressing %:</t>
  </si>
  <si>
    <t>Not less than 48%</t>
  </si>
  <si>
    <t>Not more than 54%</t>
  </si>
  <si>
    <t>Backfat:</t>
  </si>
  <si>
    <t>Not more than 0.25 in</t>
  </si>
  <si>
    <t>Not less than 0.15 in</t>
  </si>
  <si>
    <t>Lambs outside these ranges will be highlighted in red and will receive a 0 on the contest criteria.</t>
  </si>
  <si>
    <t>Quality Grade</t>
  </si>
  <si>
    <t>G+, G, G-, U+, U or U- do not meet standards.</t>
  </si>
  <si>
    <t xml:space="preserve">Carcass Wt  </t>
  </si>
  <si>
    <t xml:space="preserve">≤ 45 CW ≤ 85 </t>
  </si>
  <si>
    <t>Yield Grade</t>
  </si>
  <si>
    <t>≥Ch-</t>
  </si>
  <si>
    <t>Ties broken by largest loineye/cwt.</t>
  </si>
  <si>
    <r>
      <t>Not over 2.99 and must have a 2.5 in</t>
    </r>
    <r>
      <rPr>
        <vertAlign val="superscript"/>
        <sz val="10"/>
        <rFont val="Arial"/>
        <family val="2"/>
      </rPr>
      <t>2</t>
    </r>
    <r>
      <rPr>
        <sz val="10"/>
        <rFont val="Arial"/>
        <family val="2"/>
      </rPr>
      <t xml:space="preserve"> loineye or better.</t>
    </r>
  </si>
  <si>
    <r>
      <t>&lt;2.99/≥2.5in</t>
    </r>
    <r>
      <rPr>
        <i/>
        <vertAlign val="superscript"/>
        <sz val="8"/>
        <rFont val="Times New Roman"/>
        <family val="1"/>
      </rPr>
      <t>2</t>
    </r>
  </si>
  <si>
    <t>Not less Ch- (Pr+, Pr, Pr-, Ch+, Ch. or Ch-).</t>
  </si>
  <si>
    <t>Marias</t>
  </si>
  <si>
    <t>Ch-</t>
  </si>
  <si>
    <t>Ch</t>
  </si>
  <si>
    <t>Ch+</t>
  </si>
  <si>
    <t>Pr-</t>
  </si>
  <si>
    <t xml:space="preserve">Kendra </t>
  </si>
  <si>
    <t>Farkell</t>
  </si>
  <si>
    <t>Reagan</t>
  </si>
  <si>
    <t>Aaberg</t>
  </si>
  <si>
    <t xml:space="preserve">Ella </t>
  </si>
  <si>
    <t>Stokes</t>
  </si>
  <si>
    <t>Madalyne</t>
  </si>
  <si>
    <t>Alyson</t>
  </si>
  <si>
    <t>Leach</t>
  </si>
  <si>
    <t>Colt</t>
  </si>
  <si>
    <t>Laverdure</t>
  </si>
  <si>
    <t>Mac</t>
  </si>
  <si>
    <t>McCauley</t>
  </si>
  <si>
    <t>Ainsley</t>
  </si>
  <si>
    <t>VandenBos</t>
  </si>
  <si>
    <t>Sammie McCauley, Cut Bank, MT</t>
  </si>
  <si>
    <t>Dawn Kelly, Valier, MT</t>
  </si>
  <si>
    <t>Hart Sheep Co., Great Falls, MT</t>
  </si>
  <si>
    <t>Dusty Jones, Ledger, MT</t>
  </si>
  <si>
    <t>Holly Dorvall, Fromberg, MT</t>
  </si>
  <si>
    <t>Lost Lake Lambs, Kalispell, MT</t>
  </si>
  <si>
    <t>Colt Laverdure, Cut Bank, MT</t>
  </si>
  <si>
    <t>1st</t>
  </si>
  <si>
    <t>2nd</t>
  </si>
  <si>
    <t>Certified</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</si>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</sst>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0"/>
  </numFmts>
  <fonts count="40" x14ac:knownFonts="1">
    <font>
      <sz val="10"/>
      <name val="Arial"/>
    </font>
    <font>
      <sz val="20"/>
      <name val="Calibri"/>
      <family val="2"/>
      <scheme val="minor"/>
    </font>
    <font>
      <sz val="9"/>
      <name val="Calibri"/>
      <family val="2"/>
      <scheme val="minor"/>
    </font>
    <font>
      <sz val="10"/>
      <name val="Calibri"/>
      <family val="2"/>
      <scheme val="minor"/>
    </font>
    <font>
      <u/>
      <sz val="10"/>
      <color theme="10"/>
      <name val="Arial"/>
      <family val="2"/>
    </font>
    <font>
      <u/>
      <sz val="10"/>
      <color theme="11"/>
      <name val="Arial"/>
      <family val="2"/>
    </font>
    <font>
      <sz val="11"/>
      <name val="Calibri"/>
      <family val="2"/>
      <scheme val="minor"/>
    </font>
    <font>
      <sz val="10"/>
      <name val="Times New Roman"/>
      <family val="1"/>
    </font>
    <font>
      <sz val="9"/>
      <name val="Times New Roman"/>
      <family val="1"/>
    </font>
    <font>
      <sz val="11"/>
      <name val="Times New Roman"/>
      <family val="1"/>
    </font>
    <font>
      <i/>
      <sz val="10"/>
      <name val="Times New Roman"/>
      <family val="1"/>
    </font>
    <font>
      <i/>
      <sz val="8"/>
      <name val="Times New Roman"/>
      <family val="1"/>
    </font>
    <font>
      <b/>
      <sz val="10"/>
      <name val="Times New Roman"/>
      <family val="1"/>
    </font>
    <font>
      <sz val="10"/>
      <color rgb="FF0000FF"/>
      <name val="Times New Roman"/>
      <family val="1"/>
    </font>
    <font>
      <sz val="10"/>
      <color rgb="FFFF0000"/>
      <name val="Times New Roman"/>
      <family val="1"/>
    </font>
    <font>
      <b/>
      <sz val="16"/>
      <name val="Times New Roman"/>
      <family val="1"/>
    </font>
    <font>
      <i/>
      <sz val="11"/>
      <name val="Times New Roman"/>
      <family val="1"/>
    </font>
    <font>
      <i/>
      <u/>
      <sz val="10"/>
      <name val="Times New Roman"/>
      <family val="1"/>
    </font>
    <font>
      <b/>
      <i/>
      <sz val="9"/>
      <name val="Times New Roman"/>
      <family val="1"/>
    </font>
    <font>
      <i/>
      <sz val="9"/>
      <name val="Times New Roman"/>
      <family val="1"/>
    </font>
    <font>
      <i/>
      <vertAlign val="superscript"/>
      <sz val="8"/>
      <name val="Times New Roman"/>
      <family val="1"/>
    </font>
    <font>
      <b/>
      <u/>
      <sz val="28"/>
      <name val="Times New Roman"/>
      <family val="1"/>
    </font>
    <font>
      <b/>
      <i/>
      <sz val="11"/>
      <name val="Times New Roman"/>
      <family val="1"/>
    </font>
    <font>
      <b/>
      <sz val="10"/>
      <color theme="0"/>
      <name val="Times New Roman"/>
      <family val="1"/>
    </font>
    <font>
      <b/>
      <sz val="9"/>
      <name val="Times New Roman"/>
      <family val="1"/>
    </font>
    <font>
      <b/>
      <sz val="12"/>
      <color rgb="FFFF0000"/>
      <name val="Calibri"/>
      <family val="2"/>
      <scheme val="minor"/>
    </font>
    <font>
      <vertAlign val="superscript"/>
      <sz val="10"/>
      <name val="Times New Roman"/>
      <family val="1"/>
    </font>
    <font>
      <sz val="10"/>
      <name val="Arial"/>
      <family val="2"/>
    </font>
    <font>
      <b/>
      <sz val="20"/>
      <name val="Arial"/>
      <family val="2"/>
    </font>
    <font>
      <sz val="20"/>
      <name val="Arial"/>
      <family val="2"/>
    </font>
    <font>
      <b/>
      <sz val="14"/>
      <color indexed="9"/>
      <name val="Arial"/>
      <family val="2"/>
    </font>
    <font>
      <b/>
      <sz val="10"/>
      <name val="Arial"/>
      <family val="2"/>
    </font>
    <font>
      <sz val="6"/>
      <name val="Arial"/>
      <family val="2"/>
    </font>
    <font>
      <b/>
      <sz val="6"/>
      <name val="Arial"/>
      <family val="2"/>
    </font>
    <font>
      <b/>
      <sz val="8"/>
      <name val="Times New Roman"/>
      <family val="1"/>
    </font>
    <font>
      <b/>
      <vertAlign val="superscript"/>
      <sz val="8"/>
      <name val="Times New Roman"/>
      <family val="1"/>
    </font>
    <font>
      <b/>
      <sz val="9"/>
      <color rgb="FFFF0000"/>
      <name val="Times New Roman"/>
      <family val="1"/>
    </font>
    <font>
      <b/>
      <sz val="10"/>
      <color rgb="FFFF0000"/>
      <name val="Arial"/>
      <family val="2"/>
    </font>
    <font>
      <b/>
      <sz val="10"/>
      <color rgb="FFFFC000"/>
      <name val="Arial"/>
      <family val="2"/>
    </font>
    <font>
      <vertAlign val="superscript"/>
      <sz val="1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CCFFCC"/>
        <bgColor indexed="64"/>
      </patternFill>
    </fill>
    <fill>
      <patternFill patternType="solid">
        <fgColor rgb="FFFF0000"/>
        <bgColor indexed="64"/>
      </patternFill>
    </fill>
    <fill>
      <patternFill patternType="solid">
        <fgColor theme="0"/>
        <bgColor indexed="64"/>
      </patternFill>
    </fill>
    <fill>
      <patternFill patternType="solid">
        <fgColor indexed="13"/>
        <bgColor indexed="64"/>
      </patternFill>
    </fill>
    <fill>
      <patternFill patternType="solid">
        <fgColor indexed="8"/>
        <bgColor indexed="64"/>
      </patternFill>
    </fill>
  </fills>
  <borders count="29">
    <border>
      <left/>
      <right/>
      <top/>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bottom/>
      <diagonal/>
    </border>
    <border>
      <left style="thin">
        <color indexed="64"/>
      </left>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indexed="64"/>
      </top>
      <bottom/>
      <diagonal/>
    </border>
    <border>
      <left/>
      <right style="thin">
        <color auto="1"/>
      </right>
      <top style="medium">
        <color indexed="64"/>
      </top>
      <bottom/>
      <diagonal/>
    </border>
    <border>
      <left/>
      <right/>
      <top style="medium">
        <color indexed="64"/>
      </top>
      <bottom/>
      <diagonal/>
    </border>
    <border>
      <left/>
      <right/>
      <top style="medium">
        <color indexed="64"/>
      </top>
      <bottom style="thin">
        <color auto="1"/>
      </bottom>
      <diagonal/>
    </border>
    <border>
      <left style="thin">
        <color auto="1"/>
      </left>
      <right style="medium">
        <color indexed="64"/>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medium">
        <color indexed="64"/>
      </top>
      <bottom style="thin">
        <color auto="1"/>
      </bottom>
      <diagonal/>
    </border>
    <border>
      <left/>
      <right/>
      <top/>
      <bottom style="medium">
        <color indexed="64"/>
      </bottom>
      <diagonal/>
    </border>
  </borders>
  <cellStyleXfs count="9">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02">
    <xf numFmtId="0" fontId="0" fillId="0" borderId="0" xfId="0"/>
    <xf numFmtId="0" fontId="1" fillId="6" borderId="0" xfId="0" applyFont="1" applyFill="1"/>
    <xf numFmtId="0" fontId="8" fillId="6" borderId="0" xfId="0" applyFont="1" applyFill="1"/>
    <xf numFmtId="0" fontId="2" fillId="6" borderId="0" xfId="0" applyFont="1" applyFill="1"/>
    <xf numFmtId="0" fontId="9" fillId="6" borderId="0" xfId="0" applyFont="1" applyFill="1"/>
    <xf numFmtId="2" fontId="9" fillId="6" borderId="0" xfId="0" applyNumberFormat="1" applyFont="1" applyFill="1"/>
    <xf numFmtId="165" fontId="9" fillId="6" borderId="0" xfId="0" applyNumberFormat="1" applyFont="1" applyFill="1"/>
    <xf numFmtId="0" fontId="6" fillId="6" borderId="0" xfId="0" applyFont="1" applyFill="1"/>
    <xf numFmtId="0" fontId="18" fillId="6" borderId="0" xfId="0" applyFont="1" applyFill="1" applyAlignment="1">
      <alignment wrapText="1"/>
    </xf>
    <xf numFmtId="0" fontId="19" fillId="6" borderId="0" xfId="0" applyFont="1" applyFill="1"/>
    <xf numFmtId="2" fontId="6" fillId="6" borderId="0" xfId="0" applyNumberFormat="1" applyFont="1" applyFill="1"/>
    <xf numFmtId="165" fontId="6" fillId="6" borderId="0" xfId="0" applyNumberFormat="1" applyFont="1" applyFill="1"/>
    <xf numFmtId="0" fontId="3" fillId="6" borderId="0" xfId="0" applyFont="1" applyFill="1"/>
    <xf numFmtId="0" fontId="24" fillId="2" borderId="2"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0" xfId="0" applyFont="1" applyFill="1" applyBorder="1" applyAlignment="1">
      <alignment horizontal="center" vertical="center"/>
    </xf>
    <xf numFmtId="0" fontId="24" fillId="2" borderId="9" xfId="0" applyFont="1" applyFill="1" applyBorder="1" applyAlignment="1">
      <alignment horizontal="center" vertical="center"/>
    </xf>
    <xf numFmtId="0" fontId="24" fillId="3" borderId="2" xfId="0" applyFont="1" applyFill="1" applyBorder="1" applyAlignment="1">
      <alignment horizontal="center" vertical="center"/>
    </xf>
    <xf numFmtId="0" fontId="12" fillId="3" borderId="15" xfId="0" applyFont="1" applyFill="1" applyBorder="1" applyAlignment="1">
      <alignment horizontal="center" wrapText="1"/>
    </xf>
    <xf numFmtId="0" fontId="19" fillId="3" borderId="11" xfId="0" applyFont="1" applyFill="1" applyBorder="1" applyAlignment="1">
      <alignment horizontal="center" vertical="top" wrapText="1"/>
    </xf>
    <xf numFmtId="0" fontId="12" fillId="3" borderId="13" xfId="0" applyFont="1" applyFill="1" applyBorder="1" applyAlignment="1">
      <alignment vertical="center"/>
    </xf>
    <xf numFmtId="0" fontId="12" fillId="3" borderId="12" xfId="0" applyFont="1" applyFill="1" applyBorder="1" applyAlignment="1">
      <alignment vertical="center"/>
    </xf>
    <xf numFmtId="2" fontId="14" fillId="2" borderId="10" xfId="0" applyNumberFormat="1" applyFont="1" applyFill="1" applyBorder="1" applyAlignment="1">
      <alignment horizontal="center" vertical="center"/>
    </xf>
    <xf numFmtId="0" fontId="7" fillId="6" borderId="0" xfId="0" applyFont="1" applyFill="1" applyAlignment="1">
      <alignment vertical="center"/>
    </xf>
    <xf numFmtId="0" fontId="7" fillId="2" borderId="7" xfId="0" applyFont="1" applyFill="1" applyBorder="1" applyAlignment="1">
      <alignment vertical="center"/>
    </xf>
    <xf numFmtId="0" fontId="7" fillId="2" borderId="1" xfId="0" applyFont="1" applyFill="1" applyBorder="1" applyAlignment="1">
      <alignment vertical="center"/>
    </xf>
    <xf numFmtId="1" fontId="7" fillId="2" borderId="1" xfId="0" applyNumberFormat="1" applyFont="1" applyFill="1" applyBorder="1" applyAlignment="1">
      <alignment horizontal="center" vertical="center"/>
    </xf>
    <xf numFmtId="2" fontId="7" fillId="2" borderId="8" xfId="0" applyNumberFormat="1" applyFont="1" applyFill="1" applyBorder="1" applyAlignment="1">
      <alignment horizontal="center" vertical="center"/>
    </xf>
    <xf numFmtId="164" fontId="7" fillId="2" borderId="6" xfId="0" applyNumberFormat="1" applyFont="1" applyFill="1" applyBorder="1" applyAlignment="1">
      <alignment horizontal="center" vertical="center"/>
    </xf>
    <xf numFmtId="2" fontId="7" fillId="2" borderId="6" xfId="0" applyNumberFormat="1" applyFont="1" applyFill="1" applyBorder="1" applyAlignment="1">
      <alignment horizontal="center" vertical="center"/>
    </xf>
    <xf numFmtId="0" fontId="7" fillId="2" borderId="6" xfId="0" applyFont="1" applyFill="1" applyBorder="1" applyAlignment="1">
      <alignment horizontal="center" vertical="center"/>
    </xf>
    <xf numFmtId="1" fontId="7" fillId="4" borderId="4" xfId="0" applyNumberFormat="1" applyFont="1" applyFill="1" applyBorder="1" applyAlignment="1">
      <alignment horizontal="center" vertical="center"/>
    </xf>
    <xf numFmtId="0" fontId="23" fillId="5" borderId="10" xfId="0" applyFont="1" applyFill="1" applyBorder="1" applyAlignment="1" applyProtection="1">
      <alignment horizontal="center" vertical="center"/>
      <protection locked="0"/>
    </xf>
    <xf numFmtId="0" fontId="7" fillId="6" borderId="10" xfId="0" applyFont="1" applyFill="1" applyBorder="1" applyAlignment="1" applyProtection="1">
      <alignment horizontal="center" vertical="center"/>
      <protection locked="0"/>
    </xf>
    <xf numFmtId="0" fontId="7" fillId="6" borderId="3" xfId="0" applyFont="1" applyFill="1" applyBorder="1" applyAlignment="1" applyProtection="1">
      <alignment horizontal="center" vertical="center"/>
      <protection locked="0"/>
    </xf>
    <xf numFmtId="0" fontId="7" fillId="6" borderId="5" xfId="0" applyFont="1" applyFill="1" applyBorder="1" applyAlignment="1" applyProtection="1">
      <alignment horizontal="center" vertical="center"/>
      <protection locked="0"/>
    </xf>
    <xf numFmtId="0" fontId="7" fillId="6" borderId="4" xfId="0" applyFont="1" applyFill="1" applyBorder="1" applyAlignment="1" applyProtection="1">
      <alignment horizontal="center" vertical="center"/>
      <protection locked="0"/>
    </xf>
    <xf numFmtId="0" fontId="23" fillId="5" borderId="6" xfId="0" applyFont="1" applyFill="1" applyBorder="1" applyAlignment="1" applyProtection="1">
      <alignment horizontal="center" vertical="center"/>
      <protection locked="0"/>
    </xf>
    <xf numFmtId="0" fontId="7" fillId="6" borderId="6" xfId="0" applyFont="1" applyFill="1" applyBorder="1" applyAlignment="1" applyProtection="1">
      <alignment horizontal="center" vertical="center"/>
      <protection locked="0"/>
    </xf>
    <xf numFmtId="0" fontId="7" fillId="6" borderId="7" xfId="0" applyFont="1" applyFill="1" applyBorder="1" applyAlignment="1" applyProtection="1">
      <alignment horizontal="center" vertical="center"/>
      <protection locked="0"/>
    </xf>
    <xf numFmtId="0" fontId="7" fillId="6" borderId="8" xfId="0" applyFont="1" applyFill="1" applyBorder="1" applyAlignment="1" applyProtection="1">
      <alignment horizontal="center" vertical="center"/>
      <protection locked="0"/>
    </xf>
    <xf numFmtId="0" fontId="23" fillId="5" borderId="6" xfId="0" applyFont="1" applyFill="1" applyBorder="1" applyAlignment="1" applyProtection="1">
      <alignment vertical="center"/>
      <protection locked="0"/>
    </xf>
    <xf numFmtId="2" fontId="7" fillId="6" borderId="10" xfId="0" applyNumberFormat="1" applyFont="1" applyFill="1" applyBorder="1" applyAlignment="1" applyProtection="1">
      <alignment horizontal="center" vertical="center"/>
      <protection locked="0"/>
    </xf>
    <xf numFmtId="2" fontId="7" fillId="6" borderId="6" xfId="0" applyNumberFormat="1" applyFont="1" applyFill="1" applyBorder="1" applyAlignment="1" applyProtection="1">
      <alignment horizontal="center" vertical="center"/>
      <protection locked="0"/>
    </xf>
    <xf numFmtId="0" fontId="12" fillId="3" borderId="7"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1" fillId="3" borderId="6"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4" xfId="0" applyFont="1" applyFill="1" applyBorder="1" applyAlignment="1">
      <alignment horizontal="center"/>
    </xf>
    <xf numFmtId="0" fontId="7" fillId="3" borderId="23" xfId="0" applyFont="1" applyFill="1" applyBorder="1" applyAlignment="1" applyProtection="1">
      <alignment horizontal="center" vertical="center"/>
      <protection locked="0"/>
    </xf>
    <xf numFmtId="0" fontId="9" fillId="0" borderId="0" xfId="0" applyFont="1"/>
    <xf numFmtId="0" fontId="29" fillId="0" borderId="0" xfId="0" applyFont="1"/>
    <xf numFmtId="0" fontId="31" fillId="0" borderId="0" xfId="0" applyFont="1"/>
    <xf numFmtId="0" fontId="27" fillId="0" borderId="0" xfId="0" applyFont="1"/>
    <xf numFmtId="0" fontId="32" fillId="0" borderId="0" xfId="0" applyFont="1"/>
    <xf numFmtId="0" fontId="33" fillId="0" borderId="0" xfId="0" applyFont="1"/>
    <xf numFmtId="0" fontId="24" fillId="3" borderId="16" xfId="0" applyFont="1" applyFill="1" applyBorder="1" applyAlignment="1">
      <alignment horizontal="center" vertical="center" wrapText="1"/>
    </xf>
    <xf numFmtId="0" fontId="36" fillId="3" borderId="13" xfId="0" applyFont="1" applyFill="1" applyBorder="1" applyAlignment="1">
      <alignment horizontal="center" vertical="center" wrapText="1"/>
    </xf>
    <xf numFmtId="0" fontId="38" fillId="0" borderId="0" xfId="0" applyFont="1"/>
    <xf numFmtId="0" fontId="37" fillId="0" borderId="0" xfId="0" applyFont="1"/>
    <xf numFmtId="164" fontId="7" fillId="2" borderId="10" xfId="0" applyNumberFormat="1" applyFont="1" applyFill="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xf>
    <xf numFmtId="2" fontId="7" fillId="2" borderId="10" xfId="0" applyNumberFormat="1" applyFont="1" applyFill="1" applyBorder="1" applyAlignment="1">
      <alignment horizontal="center" vertical="center"/>
    </xf>
    <xf numFmtId="164" fontId="7" fillId="0" borderId="10" xfId="0" applyNumberFormat="1" applyFont="1" applyBorder="1" applyAlignment="1">
      <alignment horizontal="center" vertical="center"/>
    </xf>
    <xf numFmtId="164" fontId="7" fillId="0" borderId="6" xfId="0" applyNumberFormat="1" applyFont="1" applyBorder="1" applyAlignment="1">
      <alignment horizontal="center" vertical="center"/>
    </xf>
    <xf numFmtId="0" fontId="30" fillId="8" borderId="0" xfId="0" applyFont="1" applyFill="1" applyAlignment="1">
      <alignment horizontal="left"/>
    </xf>
    <xf numFmtId="0" fontId="28" fillId="7" borderId="0" xfId="0" applyFont="1" applyFill="1" applyAlignment="1">
      <alignment horizontal="center" wrapText="1"/>
    </xf>
    <xf numFmtId="0" fontId="21" fillId="6" borderId="0" xfId="0" applyFont="1" applyFill="1" applyAlignment="1">
      <alignment horizontal="center"/>
    </xf>
    <xf numFmtId="0" fontId="34" fillId="3" borderId="27" xfId="0" applyFont="1" applyFill="1" applyBorder="1" applyAlignment="1">
      <alignment horizontal="center" vertical="center" wrapText="1"/>
    </xf>
    <xf numFmtId="0" fontId="34" fillId="3" borderId="19"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13" xfId="0" applyFont="1" applyFill="1" applyBorder="1" applyAlignment="1">
      <alignment horizontal="center" vertical="center" wrapText="1"/>
    </xf>
    <xf numFmtId="0" fontId="12" fillId="3" borderId="15"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7" fillId="6" borderId="23" xfId="0" applyFont="1" applyFill="1" applyBorder="1" applyAlignment="1" applyProtection="1">
      <alignment horizontal="center" vertical="center"/>
      <protection locked="0"/>
    </xf>
    <xf numFmtId="0" fontId="7" fillId="6" borderId="24" xfId="0" applyFont="1" applyFill="1" applyBorder="1" applyAlignment="1" applyProtection="1">
      <alignment horizontal="center" vertical="center"/>
      <protection locked="0"/>
    </xf>
    <xf numFmtId="0" fontId="12" fillId="3" borderId="16" xfId="0" applyFont="1" applyFill="1" applyBorder="1" applyAlignment="1">
      <alignment horizontal="center" vertical="center"/>
    </xf>
    <xf numFmtId="0" fontId="12" fillId="3" borderId="17" xfId="0" applyFont="1" applyFill="1" applyBorder="1" applyAlignment="1">
      <alignment horizontal="center" vertical="center"/>
    </xf>
    <xf numFmtId="0" fontId="25" fillId="6" borderId="28" xfId="0" applyFont="1" applyFill="1" applyBorder="1" applyAlignment="1">
      <alignment horizontal="center"/>
    </xf>
    <xf numFmtId="0" fontId="3" fillId="6" borderId="28" xfId="0" applyFont="1" applyFill="1" applyBorder="1" applyAlignment="1">
      <alignment horizontal="center"/>
    </xf>
    <xf numFmtId="0" fontId="18" fillId="6" borderId="0" xfId="0" applyFont="1" applyFill="1" applyAlignment="1">
      <alignment horizontal="center" wrapText="1"/>
    </xf>
    <xf numFmtId="0" fontId="24" fillId="2" borderId="9" xfId="0" applyFont="1" applyFill="1" applyBorder="1" applyAlignment="1">
      <alignment horizontal="center" vertical="center" wrapText="1"/>
    </xf>
    <xf numFmtId="0" fontId="14" fillId="4" borderId="23" xfId="0" applyFont="1" applyFill="1" applyBorder="1" applyAlignment="1">
      <alignment horizontal="center" vertical="center"/>
    </xf>
    <xf numFmtId="0" fontId="10" fillId="6" borderId="0" xfId="0" applyFont="1" applyFill="1" applyAlignment="1">
      <alignment horizontal="center" vertical="center"/>
    </xf>
    <xf numFmtId="0" fontId="16" fillId="6" borderId="0" xfId="0" applyFont="1" applyFill="1" applyAlignment="1">
      <alignment horizontal="center" vertical="center"/>
    </xf>
    <xf numFmtId="0" fontId="7" fillId="3" borderId="20" xfId="0" applyFont="1" applyFill="1" applyBorder="1" applyAlignment="1">
      <alignment horizontal="center" vertical="center" wrapText="1"/>
    </xf>
    <xf numFmtId="0" fontId="7" fillId="3" borderId="25" xfId="0" applyFont="1" applyFill="1" applyBorder="1" applyAlignment="1">
      <alignment horizontal="center" vertical="center" wrapText="1"/>
    </xf>
    <xf numFmtId="2" fontId="13" fillId="2" borderId="26" xfId="0" applyNumberFormat="1" applyFont="1" applyFill="1" applyBorder="1" applyAlignment="1">
      <alignment horizontal="center" vertical="center"/>
    </xf>
    <xf numFmtId="0" fontId="24" fillId="3" borderId="15" xfId="0" applyFont="1" applyFill="1" applyBorder="1" applyAlignment="1">
      <alignment horizontal="center" vertical="center" wrapText="1"/>
    </xf>
    <xf numFmtId="0" fontId="24" fillId="3" borderId="11" xfId="0" applyFont="1" applyFill="1" applyBorder="1" applyAlignment="1">
      <alignment horizontal="center" vertical="center" wrapText="1"/>
    </xf>
    <xf numFmtId="2" fontId="13" fillId="2" borderId="23" xfId="0" applyNumberFormat="1" applyFont="1" applyFill="1" applyBorder="1" applyAlignment="1">
      <alignment horizontal="center" vertical="center"/>
    </xf>
    <xf numFmtId="0" fontId="7" fillId="2" borderId="23" xfId="0" applyFont="1" applyFill="1" applyBorder="1" applyAlignment="1">
      <alignment horizontal="center" vertical="center"/>
    </xf>
    <xf numFmtId="0" fontId="12" fillId="3" borderId="14" xfId="0" applyFont="1" applyFill="1" applyBorder="1" applyAlignment="1">
      <alignment horizontal="center" vertical="center" textRotation="90"/>
    </xf>
    <xf numFmtId="0" fontId="12" fillId="3" borderId="21" xfId="0" applyFont="1" applyFill="1" applyBorder="1" applyAlignment="1">
      <alignment horizontal="center" vertical="center" textRotation="90"/>
    </xf>
    <xf numFmtId="0" fontId="12" fillId="3" borderId="22" xfId="0" applyFont="1" applyFill="1" applyBorder="1" applyAlignment="1">
      <alignment horizontal="center" vertical="center" textRotation="90"/>
    </xf>
    <xf numFmtId="0" fontId="24" fillId="3" borderId="15" xfId="0" applyFont="1" applyFill="1" applyBorder="1" applyAlignment="1">
      <alignment horizontal="center" vertical="center"/>
    </xf>
    <xf numFmtId="0" fontId="24" fillId="3" borderId="11" xfId="0" applyFont="1" applyFill="1" applyBorder="1" applyAlignment="1">
      <alignment horizontal="center" vertical="center"/>
    </xf>
    <xf numFmtId="2" fontId="14" fillId="2" borderId="23" xfId="0" applyNumberFormat="1" applyFont="1" applyFill="1" applyBorder="1" applyAlignment="1">
      <alignment horizontal="center" vertical="center"/>
    </xf>
    <xf numFmtId="0" fontId="15" fillId="2" borderId="16" xfId="0" applyFont="1" applyFill="1" applyBorder="1" applyAlignment="1">
      <alignment horizontal="center"/>
    </xf>
    <xf numFmtId="0" fontId="15" fillId="2" borderId="18" xfId="0" applyFont="1" applyFill="1" applyBorder="1" applyAlignment="1">
      <alignment horizontal="center"/>
    </xf>
    <xf numFmtId="0" fontId="15" fillId="2" borderId="17" xfId="0" applyFont="1" applyFill="1" applyBorder="1" applyAlignment="1">
      <alignment horizontal="center"/>
    </xf>
  </cellXfs>
  <cellStyles count="9">
    <cellStyle name="Followed Hyperlink" xfId="6" builtinId="9" hidden="1"/>
    <cellStyle name="Followed Hyperlink" xfId="8" builtinId="9" hidden="1"/>
    <cellStyle name="Followed Hyperlink" xfId="4" builtinId="9" hidden="1"/>
    <cellStyle name="Followed Hyperlink" xfId="2" builtinId="9" hidden="1"/>
    <cellStyle name="Hyperlink" xfId="5" builtinId="8" hidden="1"/>
    <cellStyle name="Hyperlink" xfId="7" builtinId="8" hidden="1"/>
    <cellStyle name="Hyperlink" xfId="3" builtinId="8" hidden="1"/>
    <cellStyle name="Hyperlink" xfId="1" builtinId="8" hidden="1"/>
    <cellStyle name="Normal" xfId="0" builtinId="0"/>
  </cellStyles>
  <dxfs count="7">
    <dxf>
      <font>
        <color rgb="FF9C0006"/>
      </font>
    </dxf>
    <dxf>
      <font>
        <b/>
        <i val="0"/>
        <color rgb="FFFF0000"/>
      </font>
    </dxf>
    <dxf>
      <font>
        <b/>
        <i val="0"/>
        <color theme="9" tint="-0.499984740745262"/>
      </font>
    </dxf>
    <dxf>
      <font>
        <b/>
        <i val="0"/>
        <color theme="9" tint="-0.499984740745262"/>
      </font>
    </dxf>
    <dxf>
      <font>
        <b/>
        <i val="0"/>
        <color rgb="FFFFC000"/>
      </font>
      <fill>
        <patternFill>
          <bgColor theme="0"/>
        </patternFill>
      </fill>
    </dxf>
    <dxf>
      <font>
        <b/>
        <i val="0"/>
        <color rgb="FFFF0000"/>
      </font>
    </dxf>
    <dxf>
      <font>
        <b/>
        <i val="0"/>
        <color rgb="FFFFC000"/>
      </font>
    </dxf>
  </dxfs>
  <tableStyles count="0" defaultTableStyle="TableStyleMedium9" defaultPivotStyle="PivotStyleMedium4"/>
  <colors>
    <mruColors>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E827B-B3CD-4127-8A4D-71D398E8068E}">
  <dimension ref="A2:R40"/>
  <sheetViews>
    <sheetView topLeftCell="A4" workbookViewId="0"/>
  </sheetViews>
  <sheetFormatPr defaultRowHeight="12.75" x14ac:dyDescent="0.2"/>
  <cols>
    <col min="4" max="4" width="4.7109375" customWidth="1"/>
  </cols>
  <sheetData>
    <row r="2" spans="1:18" x14ac:dyDescent="0.2">
      <c r="A2" s="67" t="s">
        <v>22</v>
      </c>
      <c r="B2" s="67"/>
      <c r="C2" s="67"/>
      <c r="D2" s="67"/>
      <c r="E2" s="67"/>
      <c r="F2" s="67"/>
      <c r="G2" s="67"/>
      <c r="H2" s="67"/>
      <c r="I2" s="67"/>
    </row>
    <row r="3" spans="1:18" ht="51" customHeight="1" x14ac:dyDescent="0.35">
      <c r="A3" s="67"/>
      <c r="B3" s="67"/>
      <c r="C3" s="67"/>
      <c r="D3" s="67"/>
      <c r="E3" s="67"/>
      <c r="F3" s="67"/>
      <c r="G3" s="67"/>
      <c r="H3" s="67"/>
      <c r="I3" s="67"/>
      <c r="J3" s="51"/>
      <c r="K3" s="51"/>
    </row>
    <row r="5" spans="1:18" ht="18" x14ac:dyDescent="0.25">
      <c r="A5" s="66" t="s">
        <v>23</v>
      </c>
      <c r="B5" s="66"/>
      <c r="C5" s="66"/>
      <c r="D5" s="66"/>
    </row>
    <row r="7" spans="1:18" x14ac:dyDescent="0.2">
      <c r="A7" s="59" t="s">
        <v>48</v>
      </c>
    </row>
    <row r="9" spans="1:18" x14ac:dyDescent="0.2">
      <c r="B9" s="52" t="s">
        <v>32</v>
      </c>
      <c r="D9" s="53" t="s">
        <v>33</v>
      </c>
    </row>
    <row r="10" spans="1:18" x14ac:dyDescent="0.2">
      <c r="B10" s="52"/>
      <c r="D10" s="53" t="s">
        <v>34</v>
      </c>
    </row>
    <row r="11" spans="1:18" x14ac:dyDescent="0.2">
      <c r="B11" s="52"/>
      <c r="D11" s="53"/>
    </row>
    <row r="12" spans="1:18" ht="14.25" x14ac:dyDescent="0.2">
      <c r="B12" s="52" t="s">
        <v>38</v>
      </c>
      <c r="D12" s="53" t="s">
        <v>56</v>
      </c>
      <c r="N12" s="52"/>
    </row>
    <row r="13" spans="1:18" x14ac:dyDescent="0.2">
      <c r="A13" s="54"/>
      <c r="B13" s="55"/>
      <c r="C13" s="54"/>
      <c r="D13" s="53"/>
      <c r="E13" s="54"/>
      <c r="F13" s="54"/>
      <c r="G13" s="54"/>
      <c r="H13" s="54"/>
      <c r="I13" s="54"/>
      <c r="J13" s="54"/>
      <c r="K13" s="54"/>
      <c r="N13" s="52"/>
      <c r="P13" s="53"/>
    </row>
    <row r="14" spans="1:18" x14ac:dyDescent="0.2">
      <c r="B14" s="52" t="s">
        <v>49</v>
      </c>
      <c r="D14" s="53" t="s">
        <v>58</v>
      </c>
      <c r="N14" s="55"/>
      <c r="O14" s="54"/>
      <c r="P14" s="54"/>
      <c r="Q14" s="54"/>
      <c r="R14" s="54"/>
    </row>
    <row r="15" spans="1:18" x14ac:dyDescent="0.2">
      <c r="B15" s="52"/>
      <c r="D15" s="53" t="s">
        <v>50</v>
      </c>
      <c r="N15" s="55"/>
      <c r="O15" s="54"/>
      <c r="P15" s="54"/>
      <c r="Q15" s="54"/>
      <c r="R15" s="54"/>
    </row>
    <row r="16" spans="1:18" x14ac:dyDescent="0.2">
      <c r="A16" s="54"/>
      <c r="B16" s="54"/>
      <c r="C16" s="54"/>
      <c r="D16" s="54"/>
      <c r="E16" s="54"/>
      <c r="F16" s="54"/>
      <c r="G16" s="54"/>
      <c r="H16" s="54"/>
      <c r="I16" s="54"/>
      <c r="J16" s="54"/>
      <c r="K16" s="54"/>
      <c r="N16" s="52"/>
    </row>
    <row r="17" spans="1:18" x14ac:dyDescent="0.2">
      <c r="B17" s="52" t="s">
        <v>24</v>
      </c>
      <c r="D17" s="53" t="s">
        <v>29</v>
      </c>
      <c r="N17" s="55"/>
      <c r="O17" s="54"/>
      <c r="P17" s="54"/>
      <c r="Q17" s="54"/>
      <c r="R17" s="54"/>
    </row>
    <row r="18" spans="1:18" x14ac:dyDescent="0.2">
      <c r="D18" s="53" t="s">
        <v>30</v>
      </c>
      <c r="N18" s="52"/>
    </row>
    <row r="19" spans="1:18" x14ac:dyDescent="0.2">
      <c r="D19" s="53" t="s">
        <v>55</v>
      </c>
      <c r="N19" s="55"/>
      <c r="O19" s="54"/>
      <c r="P19" s="54"/>
      <c r="Q19" s="54"/>
      <c r="R19" s="54"/>
    </row>
    <row r="20" spans="1:18" x14ac:dyDescent="0.2">
      <c r="D20" s="53"/>
      <c r="N20" s="52"/>
    </row>
    <row r="21" spans="1:18" ht="18" x14ac:dyDescent="0.25">
      <c r="A21" s="66" t="s">
        <v>39</v>
      </c>
      <c r="B21" s="66"/>
      <c r="C21" s="66"/>
      <c r="D21" s="66"/>
      <c r="N21" s="55"/>
      <c r="O21" s="54"/>
      <c r="P21" s="54"/>
      <c r="Q21" s="54"/>
      <c r="R21" s="54"/>
    </row>
    <row r="22" spans="1:18" x14ac:dyDescent="0.2">
      <c r="D22" s="53"/>
      <c r="N22" s="52"/>
    </row>
    <row r="23" spans="1:18" x14ac:dyDescent="0.2">
      <c r="A23" s="58" t="s">
        <v>40</v>
      </c>
      <c r="D23" s="53"/>
    </row>
    <row r="24" spans="1:18" x14ac:dyDescent="0.2">
      <c r="D24" s="53"/>
      <c r="N24" s="54"/>
      <c r="O24" s="54"/>
      <c r="P24" s="54"/>
      <c r="Q24" s="54"/>
      <c r="R24" s="54"/>
    </row>
    <row r="25" spans="1:18" x14ac:dyDescent="0.2">
      <c r="B25" s="53" t="s">
        <v>41</v>
      </c>
      <c r="D25" s="53" t="s">
        <v>27</v>
      </c>
      <c r="N25" s="52"/>
    </row>
    <row r="26" spans="1:18" x14ac:dyDescent="0.2">
      <c r="D26" s="53" t="s">
        <v>28</v>
      </c>
    </row>
    <row r="27" spans="1:18" x14ac:dyDescent="0.2">
      <c r="D27" s="53"/>
    </row>
    <row r="28" spans="1:18" x14ac:dyDescent="0.2">
      <c r="B28" s="52" t="s">
        <v>42</v>
      </c>
      <c r="D28" s="53" t="s">
        <v>43</v>
      </c>
    </row>
    <row r="29" spans="1:18" x14ac:dyDescent="0.2">
      <c r="B29" s="52"/>
      <c r="D29" s="53" t="s">
        <v>44</v>
      </c>
    </row>
    <row r="30" spans="1:18" x14ac:dyDescent="0.2">
      <c r="B30" s="52"/>
      <c r="D30" s="53"/>
    </row>
    <row r="31" spans="1:18" x14ac:dyDescent="0.2">
      <c r="B31" s="52" t="s">
        <v>45</v>
      </c>
      <c r="D31" s="53" t="s">
        <v>47</v>
      </c>
    </row>
    <row r="32" spans="1:18" x14ac:dyDescent="0.2">
      <c r="B32" s="52"/>
      <c r="D32" s="53" t="s">
        <v>46</v>
      </c>
    </row>
    <row r="33" spans="1:4" x14ac:dyDescent="0.2">
      <c r="B33" s="52"/>
      <c r="D33" s="53"/>
    </row>
    <row r="34" spans="1:4" x14ac:dyDescent="0.2">
      <c r="B34" s="52"/>
      <c r="D34" s="53"/>
    </row>
    <row r="35" spans="1:4" x14ac:dyDescent="0.2">
      <c r="B35" s="52"/>
      <c r="D35" s="53"/>
    </row>
    <row r="38" spans="1:4" ht="18" x14ac:dyDescent="0.25">
      <c r="A38" s="66" t="s">
        <v>25</v>
      </c>
      <c r="B38" s="66"/>
      <c r="C38" s="66"/>
      <c r="D38" s="66"/>
    </row>
    <row r="40" spans="1:4" x14ac:dyDescent="0.2">
      <c r="B40" t="s">
        <v>26</v>
      </c>
    </row>
  </sheetData>
  <mergeCells count="4">
    <mergeCell ref="A38:D38"/>
    <mergeCell ref="A2:I3"/>
    <mergeCell ref="A5:D5"/>
    <mergeCell ref="A21:D2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34"/>
  <sheetViews>
    <sheetView tabSelected="1" zoomScaleNormal="100" workbookViewId="0">
      <selection activeCell="J24" sqref="J24"/>
    </sheetView>
  </sheetViews>
  <sheetFormatPr defaultColWidth="8.85546875" defaultRowHeight="12.75" x14ac:dyDescent="0.2"/>
  <cols>
    <col min="1" max="1" width="2.7109375" style="12" customWidth="1"/>
    <col min="2" max="2" width="6.5703125" style="12" customWidth="1"/>
    <col min="3" max="3" width="17.42578125" style="12" customWidth="1"/>
    <col min="4" max="4" width="22.140625" style="12" customWidth="1"/>
    <col min="5" max="5" width="9.42578125" style="12" customWidth="1"/>
    <col min="6" max="6" width="41" style="12" customWidth="1"/>
    <col min="7" max="7" width="6.85546875" style="12" bestFit="1" customWidth="1"/>
    <col min="8" max="9" width="11.140625" style="12" customWidth="1"/>
    <col min="10" max="10" width="7.140625" style="12" bestFit="1" customWidth="1"/>
    <col min="11" max="11" width="8.85546875" style="12" customWidth="1"/>
    <col min="12" max="12" width="6.85546875" style="12" customWidth="1"/>
    <col min="13" max="13" width="9.42578125" style="12" customWidth="1"/>
    <col min="14" max="14" width="7.140625" style="12" customWidth="1"/>
    <col min="15" max="16" width="10.85546875" style="12" customWidth="1"/>
    <col min="17" max="17" width="11.7109375" style="12" customWidth="1"/>
    <col min="18" max="18" width="5" style="12" bestFit="1" customWidth="1"/>
    <col min="19" max="19" width="10" style="12" customWidth="1"/>
    <col min="20" max="16384" width="8.85546875" style="12"/>
  </cols>
  <sheetData>
    <row r="1" spans="1:20" s="1" customFormat="1" ht="34.5" customHeight="1" x14ac:dyDescent="0.45">
      <c r="A1" s="68" t="s">
        <v>31</v>
      </c>
      <c r="B1" s="68"/>
      <c r="C1" s="68"/>
      <c r="D1" s="68"/>
      <c r="E1" s="68"/>
      <c r="F1" s="68"/>
      <c r="G1" s="68"/>
      <c r="H1" s="68"/>
      <c r="I1" s="68"/>
      <c r="J1" s="68"/>
      <c r="K1" s="68"/>
      <c r="L1" s="68"/>
      <c r="M1" s="68"/>
      <c r="N1" s="68"/>
      <c r="O1" s="68"/>
      <c r="P1" s="68"/>
      <c r="Q1" s="68"/>
      <c r="R1" s="68"/>
      <c r="S1" s="68"/>
    </row>
    <row r="2" spans="1:20" s="1" customFormat="1" ht="15.75" customHeight="1" x14ac:dyDescent="0.4">
      <c r="A2" s="85" t="s">
        <v>17</v>
      </c>
      <c r="B2" s="85"/>
      <c r="C2" s="85"/>
      <c r="D2" s="85"/>
      <c r="E2" s="85"/>
      <c r="F2" s="85"/>
      <c r="G2" s="85"/>
      <c r="H2" s="85"/>
      <c r="I2" s="85"/>
      <c r="J2" s="85"/>
      <c r="K2" s="85"/>
      <c r="L2" s="85"/>
      <c r="M2" s="85"/>
      <c r="N2" s="85"/>
      <c r="O2" s="85"/>
      <c r="P2" s="85"/>
      <c r="Q2" s="85"/>
      <c r="R2" s="85"/>
      <c r="S2" s="85"/>
    </row>
    <row r="3" spans="1:20" s="1" customFormat="1" ht="14.25" customHeight="1" x14ac:dyDescent="0.4">
      <c r="A3" s="84" t="s">
        <v>11</v>
      </c>
      <c r="B3" s="84"/>
      <c r="C3" s="84"/>
      <c r="D3" s="84"/>
      <c r="E3" s="84"/>
      <c r="F3" s="84"/>
      <c r="G3" s="84"/>
      <c r="H3" s="84"/>
      <c r="I3" s="84"/>
      <c r="J3" s="84"/>
      <c r="K3" s="84"/>
      <c r="L3" s="84"/>
      <c r="M3" s="84"/>
      <c r="N3" s="84"/>
      <c r="O3" s="84"/>
      <c r="P3" s="84"/>
      <c r="Q3" s="84"/>
      <c r="R3" s="84"/>
      <c r="S3" s="84"/>
    </row>
    <row r="4" spans="1:20" s="1" customFormat="1" ht="18.75" customHeight="1" thickBot="1" x14ac:dyDescent="0.45">
      <c r="F4" s="79"/>
      <c r="G4" s="80"/>
      <c r="H4" s="80"/>
      <c r="I4" s="80"/>
      <c r="J4" s="80"/>
      <c r="K4" s="80"/>
      <c r="L4" s="80"/>
    </row>
    <row r="5" spans="1:20" s="1" customFormat="1" ht="25.9" customHeight="1" x14ac:dyDescent="0.4">
      <c r="A5" s="93" t="s">
        <v>0</v>
      </c>
      <c r="B5" s="71" t="s">
        <v>1</v>
      </c>
      <c r="C5" s="77" t="s">
        <v>16</v>
      </c>
      <c r="D5" s="78"/>
      <c r="E5" s="73" t="s">
        <v>7</v>
      </c>
      <c r="F5" s="18" t="s">
        <v>15</v>
      </c>
      <c r="G5" s="71" t="s">
        <v>20</v>
      </c>
      <c r="H5" s="71" t="s">
        <v>37</v>
      </c>
      <c r="I5" s="56" t="s">
        <v>35</v>
      </c>
      <c r="J5" s="69" t="s">
        <v>36</v>
      </c>
      <c r="K5" s="70"/>
      <c r="L5" s="89" t="s">
        <v>18</v>
      </c>
      <c r="M5" s="89" t="s">
        <v>49</v>
      </c>
      <c r="N5" s="96" t="s">
        <v>4</v>
      </c>
      <c r="O5" s="99" t="s">
        <v>6</v>
      </c>
      <c r="P5" s="100"/>
      <c r="Q5" s="100"/>
      <c r="R5" s="101"/>
      <c r="S5" s="86" t="s">
        <v>21</v>
      </c>
    </row>
    <row r="6" spans="1:20" s="3" customFormat="1" ht="12" customHeight="1" x14ac:dyDescent="0.2">
      <c r="A6" s="94"/>
      <c r="B6" s="72"/>
      <c r="C6" s="20"/>
      <c r="D6" s="21"/>
      <c r="E6" s="74"/>
      <c r="F6" s="19" t="s">
        <v>14</v>
      </c>
      <c r="G6" s="72"/>
      <c r="H6" s="72"/>
      <c r="I6" s="57"/>
      <c r="J6" s="17" t="s">
        <v>8</v>
      </c>
      <c r="K6" s="17" t="s">
        <v>10</v>
      </c>
      <c r="L6" s="90"/>
      <c r="M6" s="90"/>
      <c r="N6" s="97"/>
      <c r="O6" s="13" t="s">
        <v>51</v>
      </c>
      <c r="P6" s="13" t="s">
        <v>53</v>
      </c>
      <c r="Q6" s="16" t="s">
        <v>49</v>
      </c>
      <c r="R6" s="82" t="s">
        <v>19</v>
      </c>
      <c r="S6" s="87"/>
      <c r="T6" s="2"/>
    </row>
    <row r="7" spans="1:20" s="3" customFormat="1" ht="13.9" customHeight="1" thickBot="1" x14ac:dyDescent="0.25">
      <c r="A7" s="95"/>
      <c r="B7" s="76"/>
      <c r="C7" s="44" t="s">
        <v>2</v>
      </c>
      <c r="D7" s="45" t="s">
        <v>3</v>
      </c>
      <c r="E7" s="75"/>
      <c r="F7" s="49"/>
      <c r="G7" s="76"/>
      <c r="H7" s="46"/>
      <c r="I7" s="46"/>
      <c r="J7" s="46" t="s">
        <v>9</v>
      </c>
      <c r="K7" s="46" t="s">
        <v>12</v>
      </c>
      <c r="L7" s="91"/>
      <c r="M7" s="92"/>
      <c r="N7" s="98"/>
      <c r="O7" s="47" t="s">
        <v>52</v>
      </c>
      <c r="P7" s="47" t="s">
        <v>57</v>
      </c>
      <c r="Q7" s="48" t="s">
        <v>54</v>
      </c>
      <c r="R7" s="83"/>
      <c r="S7" s="88"/>
      <c r="T7" s="2"/>
    </row>
    <row r="8" spans="1:20" s="3" customFormat="1" x14ac:dyDescent="0.2">
      <c r="A8" s="32"/>
      <c r="B8" s="33">
        <v>276</v>
      </c>
      <c r="C8" s="34" t="s">
        <v>70</v>
      </c>
      <c r="D8" s="33" t="s">
        <v>69</v>
      </c>
      <c r="E8" s="33" t="s">
        <v>59</v>
      </c>
      <c r="F8" s="35" t="s">
        <v>84</v>
      </c>
      <c r="G8" s="36">
        <v>138</v>
      </c>
      <c r="H8" s="64">
        <v>78</v>
      </c>
      <c r="I8" s="60">
        <f>(H8/G8)*100</f>
        <v>56.521739130434781</v>
      </c>
      <c r="J8" s="42">
        <v>0.2</v>
      </c>
      <c r="K8" s="42">
        <v>3.4</v>
      </c>
      <c r="L8" s="63">
        <f>J8*10+0.4</f>
        <v>2.4</v>
      </c>
      <c r="M8" s="61" t="s">
        <v>62</v>
      </c>
      <c r="N8" s="22">
        <f>49.936-(0.0848*H8)-(4.376*J8)-(2.924)+(2.456*K8)</f>
        <v>47.872800000000005</v>
      </c>
      <c r="O8" s="14">
        <f>IF(AND(H8&gt;44.999,H8&lt;85.001),1,0)</f>
        <v>1</v>
      </c>
      <c r="P8" s="14">
        <f>IF(AND(L8&gt;0.5,L8&lt;2.999, K8&gt;2.499),1,0)</f>
        <v>1</v>
      </c>
      <c r="Q8" s="31">
        <f>IF(OR(M8="Pr+", M8="Pr", M8="Pr-", M8="Ch+", M8="Ch", M8="Ch-"),1,0)</f>
        <v>1</v>
      </c>
      <c r="R8" s="15">
        <f>SUM(O8:Q8)</f>
        <v>3</v>
      </c>
      <c r="S8" s="63">
        <f>(K8/G8)*100</f>
        <v>2.4637681159420288</v>
      </c>
      <c r="T8" s="2" t="s">
        <v>86</v>
      </c>
    </row>
    <row r="9" spans="1:20" s="3" customFormat="1" x14ac:dyDescent="0.2">
      <c r="A9" s="37"/>
      <c r="B9" s="38">
        <v>269</v>
      </c>
      <c r="C9" s="39" t="s">
        <v>66</v>
      </c>
      <c r="D9" s="38" t="s">
        <v>67</v>
      </c>
      <c r="E9" s="33" t="s">
        <v>59</v>
      </c>
      <c r="F9" s="40" t="s">
        <v>82</v>
      </c>
      <c r="G9" s="36">
        <v>120</v>
      </c>
      <c r="H9" s="65">
        <v>58</v>
      </c>
      <c r="I9" s="60">
        <f>(H9/G9)*100</f>
        <v>48.333333333333336</v>
      </c>
      <c r="J9" s="43">
        <v>0.2</v>
      </c>
      <c r="K9" s="43">
        <v>2.7</v>
      </c>
      <c r="L9" s="29">
        <f>(J9/1)*10+0.4</f>
        <v>2.4</v>
      </c>
      <c r="M9" s="62" t="s">
        <v>60</v>
      </c>
      <c r="N9" s="22">
        <f>49.936-(0.0848*H9)-(4.376*J9)-(2.924)+(2.456*K9)</f>
        <v>47.849600000000002</v>
      </c>
      <c r="O9" s="14">
        <f>IF(AND(H9&gt;44.999,H9&lt;85.001),1,0)</f>
        <v>1</v>
      </c>
      <c r="P9" s="14">
        <f>IF(AND(L9&gt;0.5,L9&lt;2.999, K9&gt;2.499),1,0)</f>
        <v>1</v>
      </c>
      <c r="Q9" s="31">
        <f>IF(OR(M9="Pr+", M9="Pr", M9="Pr-", M9="Ch+", M9="Ch", M9="Ch-"),1,0)</f>
        <v>1</v>
      </c>
      <c r="R9" s="15">
        <f>SUM(O9:Q9)</f>
        <v>3</v>
      </c>
      <c r="S9" s="29">
        <f>(K9/G9)*100</f>
        <v>2.2500000000000004</v>
      </c>
      <c r="T9" s="2" t="s">
        <v>87</v>
      </c>
    </row>
    <row r="10" spans="1:20" s="3" customFormat="1" x14ac:dyDescent="0.2">
      <c r="A10" s="37"/>
      <c r="B10" s="38">
        <v>259</v>
      </c>
      <c r="C10" s="39" t="s">
        <v>68</v>
      </c>
      <c r="D10" s="38" t="s">
        <v>69</v>
      </c>
      <c r="E10" s="33" t="s">
        <v>59</v>
      </c>
      <c r="F10" s="40" t="s">
        <v>83</v>
      </c>
      <c r="G10" s="36">
        <v>124</v>
      </c>
      <c r="H10" s="65">
        <v>68</v>
      </c>
      <c r="I10" s="60">
        <f>(H10/G10)*100</f>
        <v>54.838709677419352</v>
      </c>
      <c r="J10" s="43">
        <v>0.2</v>
      </c>
      <c r="K10" s="43">
        <v>2.85</v>
      </c>
      <c r="L10" s="29">
        <f>J10*10+0.4</f>
        <v>2.4</v>
      </c>
      <c r="M10" s="62" t="s">
        <v>61</v>
      </c>
      <c r="N10" s="22">
        <f>49.936-(0.0848*H10)-(4.376*J10)-(2.924)+(2.456*K10)</f>
        <v>47.370000000000005</v>
      </c>
      <c r="O10" s="14">
        <f>IF(AND(H10&gt;44.999,H10&lt;85.001),1,0)</f>
        <v>1</v>
      </c>
      <c r="P10" s="14">
        <f>IF(AND(L10&gt;0.5,L10&lt;2.999, K10&gt;2.499),1,0)</f>
        <v>1</v>
      </c>
      <c r="Q10" s="31">
        <f>IF(OR(M10="Pr+", M10="Pr", M10="Pr-", M10="Ch+", M10="Ch", M10="Ch-"),1,0)</f>
        <v>1</v>
      </c>
      <c r="R10" s="15">
        <f>SUM(O10:Q10)</f>
        <v>3</v>
      </c>
      <c r="S10" s="29">
        <f>(K10/G10)*100</f>
        <v>2.2983870967741935</v>
      </c>
      <c r="T10" s="2" t="s">
        <v>88</v>
      </c>
    </row>
    <row r="11" spans="1:20" s="3" customFormat="1" x14ac:dyDescent="0.2">
      <c r="A11" s="37"/>
      <c r="B11" s="38">
        <v>262</v>
      </c>
      <c r="C11" s="39" t="s">
        <v>64</v>
      </c>
      <c r="D11" s="38" t="s">
        <v>65</v>
      </c>
      <c r="E11" s="33" t="s">
        <v>59</v>
      </c>
      <c r="F11" s="40" t="s">
        <v>81</v>
      </c>
      <c r="G11" s="36">
        <v>126</v>
      </c>
      <c r="H11" s="64">
        <v>64</v>
      </c>
      <c r="I11" s="60">
        <f>(H11/G11)*100</f>
        <v>50.793650793650791</v>
      </c>
      <c r="J11" s="43">
        <v>0.2</v>
      </c>
      <c r="K11" s="43">
        <v>2.6</v>
      </c>
      <c r="L11" s="29">
        <f>J11*10+0.4</f>
        <v>2.4</v>
      </c>
      <c r="M11" s="62" t="s">
        <v>61</v>
      </c>
      <c r="N11" s="22">
        <f>49.936-(0.0848*H11)-(4.376*J11)-(2.924)+(2.456*K11)</f>
        <v>47.095200000000006</v>
      </c>
      <c r="O11" s="14">
        <f>IF(AND(H11&gt;44.999,H11&lt;85.001),1,0)</f>
        <v>1</v>
      </c>
      <c r="P11" s="14">
        <f>IF(AND(L11&gt;0.5,L11&lt;2.999, K11&gt;2.499),1,0)</f>
        <v>1</v>
      </c>
      <c r="Q11" s="31">
        <f>IF(OR(M11="Pr+", M11="Pr", M11="Pr-", M11="Ch+", M11="Ch", M11="Ch-"),1,0)</f>
        <v>1</v>
      </c>
      <c r="R11" s="15">
        <f>SUM(O11:Q11)</f>
        <v>3</v>
      </c>
      <c r="S11" s="29">
        <f>(K11/G11)*100</f>
        <v>2.0634920634920633</v>
      </c>
      <c r="T11" s="2" t="s">
        <v>88</v>
      </c>
    </row>
    <row r="12" spans="1:20" s="3" customFormat="1" x14ac:dyDescent="0.2">
      <c r="A12" s="37"/>
      <c r="B12" s="38">
        <v>261</v>
      </c>
      <c r="C12" s="39" t="s">
        <v>77</v>
      </c>
      <c r="D12" s="38" t="s">
        <v>78</v>
      </c>
      <c r="E12" s="33" t="s">
        <v>59</v>
      </c>
      <c r="F12" s="40" t="s">
        <v>80</v>
      </c>
      <c r="G12" s="36">
        <v>144</v>
      </c>
      <c r="H12" s="65">
        <v>82</v>
      </c>
      <c r="I12" s="60">
        <f>(H12/G12)*100</f>
        <v>56.944444444444443</v>
      </c>
      <c r="J12" s="43">
        <v>0.25</v>
      </c>
      <c r="K12" s="43">
        <v>3.3</v>
      </c>
      <c r="L12" s="29">
        <f>J12*10+0.4</f>
        <v>2.9</v>
      </c>
      <c r="M12" s="62" t="s">
        <v>63</v>
      </c>
      <c r="N12" s="22">
        <f>49.936-(0.0848*H12)-(4.376*J12)-(2.924)+(2.456*K12)</f>
        <v>47.069199999999995</v>
      </c>
      <c r="O12" s="14">
        <f>IF(AND(H12&gt;44.999,H12&lt;85.001),1,0)</f>
        <v>1</v>
      </c>
      <c r="P12" s="14">
        <f>IF(AND(L12&gt;0.5,L12&lt;2.999, K12&gt;2.499),1,0)</f>
        <v>1</v>
      </c>
      <c r="Q12" s="31">
        <f>IF(OR(M12="Pr+", M12="Pr", M12="Pr-", M12="Ch+", M12="Ch", M12="Ch-"),1,0)</f>
        <v>1</v>
      </c>
      <c r="R12" s="15">
        <f>SUM(O12:Q12)</f>
        <v>3</v>
      </c>
      <c r="S12" s="29">
        <f>(K12/G12)*100</f>
        <v>2.2916666666666665</v>
      </c>
      <c r="T12" s="2" t="s">
        <v>88</v>
      </c>
    </row>
    <row r="13" spans="1:20" s="3" customFormat="1" x14ac:dyDescent="0.2">
      <c r="A13" s="41"/>
      <c r="B13" s="38">
        <v>548</v>
      </c>
      <c r="C13" s="39" t="s">
        <v>71</v>
      </c>
      <c r="D13" s="38" t="s">
        <v>72</v>
      </c>
      <c r="E13" s="33" t="s">
        <v>59</v>
      </c>
      <c r="F13" s="40" t="s">
        <v>84</v>
      </c>
      <c r="G13" s="36">
        <v>134</v>
      </c>
      <c r="H13" s="65">
        <v>74</v>
      </c>
      <c r="I13" s="60">
        <f>(H13/G13)*100</f>
        <v>55.223880597014926</v>
      </c>
      <c r="J13" s="43">
        <v>0.2</v>
      </c>
      <c r="K13" s="43">
        <v>2.9</v>
      </c>
      <c r="L13" s="29">
        <f>J13*10+0.4</f>
        <v>2.4</v>
      </c>
      <c r="M13" s="62" t="s">
        <v>61</v>
      </c>
      <c r="N13" s="22">
        <f>49.936-(0.0848*H13)-(4.376*J13)-(2.924)+(2.456*K13)</f>
        <v>46.984000000000002</v>
      </c>
      <c r="O13" s="14">
        <f>IF(AND(H13&gt;44.999,H13&lt;85.001),1,0)</f>
        <v>1</v>
      </c>
      <c r="P13" s="14">
        <f>IF(AND(L13&gt;0.5,L13&lt;2.999, K13&gt;2.499),1,0)</f>
        <v>1</v>
      </c>
      <c r="Q13" s="31">
        <f>IF(OR(M13="Pr+", M13="Pr", M13="Pr-", M13="Ch+", M13="Ch", M13="Ch-"),1,0)</f>
        <v>1</v>
      </c>
      <c r="R13" s="15">
        <f>SUM(O13:Q13)</f>
        <v>3</v>
      </c>
      <c r="S13" s="29">
        <f>(K13/G13)*100</f>
        <v>2.1641791044776117</v>
      </c>
      <c r="T13" s="2" t="s">
        <v>88</v>
      </c>
    </row>
    <row r="14" spans="1:20" s="3" customFormat="1" x14ac:dyDescent="0.2">
      <c r="A14" s="41"/>
      <c r="B14" s="38">
        <v>417</v>
      </c>
      <c r="C14" s="39" t="s">
        <v>75</v>
      </c>
      <c r="D14" s="38" t="s">
        <v>76</v>
      </c>
      <c r="E14" s="33" t="s">
        <v>59</v>
      </c>
      <c r="F14" s="40" t="s">
        <v>79</v>
      </c>
      <c r="G14" s="36">
        <v>145</v>
      </c>
      <c r="H14" s="64">
        <v>76</v>
      </c>
      <c r="I14" s="60">
        <f>(H14/G14)*100</f>
        <v>52.413793103448278</v>
      </c>
      <c r="J14" s="43">
        <v>0.2</v>
      </c>
      <c r="K14" s="43">
        <v>2.7</v>
      </c>
      <c r="L14" s="29">
        <f>J14*10+0.4</f>
        <v>2.4</v>
      </c>
      <c r="M14" s="62" t="s">
        <v>63</v>
      </c>
      <c r="N14" s="22">
        <f>49.936-(0.0848*H14)-(4.376*J14)-(2.924)+(2.456*K14)</f>
        <v>46.3232</v>
      </c>
      <c r="O14" s="14">
        <f>IF(AND(H14&gt;44.999,H14&lt;85.001),1,0)</f>
        <v>1</v>
      </c>
      <c r="P14" s="14">
        <f>IF(AND(L14&gt;0.5,L14&lt;2.999, K14&gt;2.499),1,0)</f>
        <v>1</v>
      </c>
      <c r="Q14" s="31">
        <f>IF(OR(M14="Pr+", M14="Pr", M14="Pr-", M14="Ch+", M14="Ch", M14="Ch-"),1,0)</f>
        <v>1</v>
      </c>
      <c r="R14" s="15">
        <f>SUM(O14:Q14)</f>
        <v>3</v>
      </c>
      <c r="S14" s="29">
        <f>(K14/G14)*100</f>
        <v>1.8620689655172415</v>
      </c>
      <c r="T14" s="2" t="s">
        <v>88</v>
      </c>
    </row>
    <row r="15" spans="1:20" s="3" customFormat="1" x14ac:dyDescent="0.2">
      <c r="A15" s="41"/>
      <c r="B15" s="38">
        <v>416</v>
      </c>
      <c r="C15" s="39" t="s">
        <v>73</v>
      </c>
      <c r="D15" s="38" t="s">
        <v>74</v>
      </c>
      <c r="E15" s="33" t="s">
        <v>59</v>
      </c>
      <c r="F15" s="40" t="s">
        <v>85</v>
      </c>
      <c r="G15" s="36">
        <v>125</v>
      </c>
      <c r="H15" s="65">
        <v>68</v>
      </c>
      <c r="I15" s="60">
        <f>(H15/G15)*100</f>
        <v>54.400000000000006</v>
      </c>
      <c r="J15" s="43">
        <v>0.2</v>
      </c>
      <c r="K15" s="43">
        <v>2.35</v>
      </c>
      <c r="L15" s="29">
        <f>J15*10+0.4</f>
        <v>2.4</v>
      </c>
      <c r="M15" s="62" t="s">
        <v>62</v>
      </c>
      <c r="N15" s="22">
        <f>49.936-(0.0848*H15)-(4.376*J15)-(2.924)+(2.456*K15)</f>
        <v>46.142000000000003</v>
      </c>
      <c r="O15" s="14">
        <f>IF(AND(H15&gt;44.999,H15&lt;85.001),1,0)</f>
        <v>1</v>
      </c>
      <c r="P15" s="14">
        <f>IF(AND(L15&gt;0.5,L15&lt;2.999, K15&gt;2.499),1,0)</f>
        <v>0</v>
      </c>
      <c r="Q15" s="31">
        <f>IF(OR(M15="Pr+", M15="Pr", M15="Pr-", M15="Ch+", M15="Ch", M15="Ch-"),1,0)</f>
        <v>1</v>
      </c>
      <c r="R15" s="15">
        <f>SUM(O15:Q15)</f>
        <v>2</v>
      </c>
      <c r="S15" s="29">
        <f>(K15/G15)*100</f>
        <v>1.8800000000000001</v>
      </c>
      <c r="T15" s="2" t="s">
        <v>89</v>
      </c>
    </row>
    <row r="16" spans="1:20" s="3" customFormat="1" x14ac:dyDescent="0.2">
      <c r="A16" s="23"/>
      <c r="B16" s="23"/>
      <c r="C16" s="23"/>
      <c r="D16" s="23"/>
      <c r="E16" s="23"/>
      <c r="F16" s="23"/>
      <c r="G16" s="23"/>
      <c r="H16" s="23"/>
      <c r="I16" s="23"/>
      <c r="J16" s="23"/>
      <c r="K16" s="23"/>
      <c r="L16" s="23"/>
      <c r="M16" s="23"/>
      <c r="N16" s="23"/>
      <c r="O16" s="23"/>
      <c r="P16" s="23"/>
      <c r="Q16" s="23"/>
      <c r="R16" s="23"/>
      <c r="S16" s="23"/>
      <c r="T16" s="2"/>
    </row>
    <row r="17" spans="1:27" s="3" customFormat="1" x14ac:dyDescent="0.2">
      <c r="A17" s="24" t="s">
        <v>5</v>
      </c>
      <c r="B17" s="25"/>
      <c r="C17" s="25"/>
      <c r="D17" s="25"/>
      <c r="E17" s="25"/>
      <c r="F17" s="25"/>
      <c r="G17" s="26">
        <f>AVERAGE(G8:G15)</f>
        <v>132</v>
      </c>
      <c r="H17" s="28">
        <f>AVERAGE(H8:H15)</f>
        <v>71</v>
      </c>
      <c r="I17" s="28"/>
      <c r="J17" s="29">
        <f>AVERAGE(J8:J15)</f>
        <v>0.20624999999999999</v>
      </c>
      <c r="K17" s="29">
        <f>AVERAGE(K8:K15)</f>
        <v>2.8499999999999996</v>
      </c>
      <c r="L17" s="29">
        <f>AVERAGE(L8:L15)</f>
        <v>2.4624999999999999</v>
      </c>
      <c r="M17" s="30"/>
      <c r="N17" s="29">
        <f>AVERAGE(N8:N15)</f>
        <v>47.088249999999995</v>
      </c>
      <c r="O17" s="30"/>
      <c r="P17" s="30"/>
      <c r="Q17" s="30"/>
      <c r="R17" s="30"/>
      <c r="S17" s="27">
        <f>AVERAGE(S8:S15)</f>
        <v>2.1591952516087258</v>
      </c>
      <c r="T17" s="2"/>
    </row>
    <row r="18" spans="1:27" s="3" customFormat="1" ht="12" x14ac:dyDescent="0.2">
      <c r="A18" s="2"/>
      <c r="B18" s="2"/>
      <c r="C18" s="2"/>
      <c r="D18" s="2"/>
      <c r="E18" s="2"/>
      <c r="F18" s="2"/>
      <c r="G18" s="2"/>
      <c r="H18" s="2"/>
      <c r="I18" s="2"/>
      <c r="J18" s="2"/>
      <c r="K18" s="2"/>
      <c r="L18" s="2"/>
      <c r="M18" s="2"/>
      <c r="N18" s="2"/>
      <c r="O18" s="2"/>
      <c r="P18" s="2"/>
      <c r="Q18" s="2"/>
      <c r="R18" s="2"/>
      <c r="S18" s="2"/>
      <c r="T18" s="2"/>
    </row>
    <row r="19" spans="1:27" s="3" customFormat="1" ht="15" x14ac:dyDescent="0.25">
      <c r="A19" s="4"/>
      <c r="B19" s="4"/>
      <c r="C19" s="50"/>
      <c r="D19" s="4"/>
      <c r="E19" s="4"/>
      <c r="F19" s="4"/>
      <c r="G19" s="4"/>
      <c r="H19" s="4"/>
      <c r="I19" s="4"/>
      <c r="J19" s="4"/>
      <c r="K19" s="4"/>
      <c r="L19" s="4"/>
      <c r="M19" s="4"/>
      <c r="N19" s="4"/>
      <c r="O19" s="4"/>
      <c r="P19" s="4"/>
      <c r="Q19" s="4"/>
      <c r="R19" s="5"/>
      <c r="S19" s="5"/>
      <c r="T19" s="6"/>
      <c r="U19" s="7"/>
      <c r="V19" s="7"/>
      <c r="W19" s="7"/>
      <c r="X19" s="7"/>
      <c r="Y19" s="7"/>
      <c r="Z19" s="7"/>
      <c r="AA19" s="7"/>
    </row>
    <row r="20" spans="1:27" s="3" customFormat="1" ht="15" x14ac:dyDescent="0.25">
      <c r="A20" s="4"/>
      <c r="B20" s="4"/>
      <c r="C20" s="4"/>
      <c r="D20" s="4"/>
      <c r="E20" s="4"/>
      <c r="F20" s="4"/>
      <c r="G20" s="4"/>
      <c r="H20" s="4"/>
      <c r="I20" s="4"/>
      <c r="J20" s="4"/>
      <c r="K20" s="4"/>
      <c r="L20" s="4"/>
      <c r="M20" s="4"/>
      <c r="N20" s="4"/>
      <c r="O20" s="4"/>
      <c r="P20" s="4"/>
      <c r="Q20" s="4"/>
      <c r="R20" s="5"/>
      <c r="S20" s="5"/>
      <c r="T20" s="6"/>
      <c r="U20" s="7"/>
      <c r="V20" s="7"/>
      <c r="W20" s="7"/>
      <c r="X20" s="7"/>
      <c r="Y20" s="7"/>
      <c r="Z20" s="7"/>
      <c r="AA20" s="7"/>
    </row>
    <row r="21" spans="1:27" s="3" customFormat="1" ht="15" customHeight="1" x14ac:dyDescent="0.25">
      <c r="A21" s="81" t="s">
        <v>13</v>
      </c>
      <c r="B21" s="81"/>
      <c r="C21" s="81"/>
      <c r="D21" s="81"/>
      <c r="E21" s="81"/>
      <c r="F21" s="81"/>
      <c r="G21" s="81"/>
      <c r="H21" s="81"/>
      <c r="I21" s="81"/>
      <c r="J21" s="81"/>
      <c r="K21" s="81"/>
      <c r="L21" s="81"/>
      <c r="M21" s="81"/>
      <c r="N21" s="81"/>
      <c r="O21" s="81"/>
      <c r="P21" s="81"/>
      <c r="Q21" s="81"/>
      <c r="R21" s="81"/>
      <c r="S21" s="81"/>
      <c r="T21" s="6"/>
      <c r="U21" s="7"/>
      <c r="V21" s="7"/>
      <c r="W21" s="7"/>
      <c r="X21" s="7"/>
      <c r="Y21" s="7"/>
      <c r="Z21" s="7"/>
      <c r="AA21" s="7"/>
    </row>
    <row r="22" spans="1:27" s="3" customFormat="1" ht="15" x14ac:dyDescent="0.25">
      <c r="A22" s="81"/>
      <c r="B22" s="81"/>
      <c r="C22" s="81"/>
      <c r="D22" s="81"/>
      <c r="E22" s="81"/>
      <c r="F22" s="81"/>
      <c r="G22" s="81"/>
      <c r="H22" s="81"/>
      <c r="I22" s="81"/>
      <c r="J22" s="81"/>
      <c r="K22" s="81"/>
      <c r="L22" s="81"/>
      <c r="M22" s="81"/>
      <c r="N22" s="81"/>
      <c r="O22" s="81"/>
      <c r="P22" s="81"/>
      <c r="Q22" s="81"/>
      <c r="R22" s="81"/>
      <c r="S22" s="81"/>
      <c r="T22" s="6"/>
      <c r="U22" s="7"/>
      <c r="V22" s="7"/>
      <c r="W22" s="7"/>
      <c r="X22" s="7"/>
      <c r="Y22" s="7"/>
      <c r="Z22" s="7"/>
      <c r="AA22" s="7"/>
    </row>
    <row r="23" spans="1:27" s="3" customFormat="1" ht="15" x14ac:dyDescent="0.25">
      <c r="A23" s="8"/>
      <c r="B23" s="8"/>
      <c r="C23" s="8"/>
      <c r="D23" s="8"/>
      <c r="E23" s="8"/>
      <c r="F23" s="8"/>
      <c r="G23" s="8"/>
      <c r="H23" s="8"/>
      <c r="I23" s="8"/>
      <c r="J23" s="8"/>
      <c r="K23" s="8"/>
      <c r="L23" s="8"/>
      <c r="M23" s="8"/>
      <c r="N23" s="8"/>
      <c r="O23" s="8"/>
      <c r="P23" s="8"/>
      <c r="Q23" s="8"/>
      <c r="R23" s="8"/>
      <c r="S23" s="8"/>
      <c r="T23" s="6"/>
      <c r="U23" s="7"/>
      <c r="V23" s="7"/>
      <c r="W23" s="7"/>
      <c r="X23" s="7"/>
      <c r="Y23" s="7"/>
      <c r="Z23" s="7"/>
      <c r="AA23" s="7"/>
    </row>
    <row r="24" spans="1:27" s="3" customFormat="1" ht="15" x14ac:dyDescent="0.25">
      <c r="A24" s="9"/>
      <c r="B24" s="4"/>
      <c r="C24" s="4"/>
      <c r="D24" s="4"/>
      <c r="E24" s="4"/>
      <c r="F24" s="4"/>
      <c r="G24" s="4"/>
      <c r="H24" s="4"/>
      <c r="I24" s="4"/>
      <c r="J24" s="4"/>
      <c r="K24" s="4"/>
      <c r="L24" s="4"/>
      <c r="M24" s="4"/>
      <c r="N24" s="4"/>
      <c r="O24" s="4"/>
      <c r="P24" s="4"/>
      <c r="Q24" s="4"/>
      <c r="R24" s="5"/>
      <c r="S24" s="5"/>
      <c r="T24" s="6"/>
      <c r="U24" s="7"/>
      <c r="V24" s="7"/>
      <c r="W24" s="7"/>
      <c r="X24" s="7"/>
      <c r="Y24" s="7"/>
      <c r="Z24" s="7"/>
      <c r="AA24" s="7"/>
    </row>
    <row r="25" spans="1:27" s="3" customFormat="1" ht="15" x14ac:dyDescent="0.25">
      <c r="A25" s="7"/>
      <c r="B25" s="7"/>
      <c r="C25" s="7"/>
      <c r="D25" s="7"/>
      <c r="E25" s="7"/>
      <c r="F25" s="7"/>
      <c r="G25" s="7"/>
      <c r="H25" s="7"/>
      <c r="I25" s="7"/>
      <c r="J25" s="7"/>
      <c r="K25" s="7"/>
      <c r="L25" s="7"/>
      <c r="M25" s="7"/>
      <c r="N25" s="7"/>
      <c r="O25" s="7"/>
      <c r="P25" s="7"/>
      <c r="Q25" s="7"/>
      <c r="R25" s="10"/>
      <c r="S25" s="10"/>
      <c r="T25" s="11"/>
      <c r="U25" s="7"/>
      <c r="V25" s="7"/>
      <c r="W25" s="7"/>
      <c r="X25" s="7"/>
      <c r="Y25" s="7"/>
      <c r="Z25" s="7"/>
      <c r="AA25" s="7"/>
    </row>
    <row r="26" spans="1:27" s="3" customFormat="1" ht="12" x14ac:dyDescent="0.2"/>
    <row r="27" spans="1:27" s="3" customFormat="1" ht="12" x14ac:dyDescent="0.2"/>
    <row r="28" spans="1:27" s="3" customFormat="1" ht="12" x14ac:dyDescent="0.2"/>
    <row r="29" spans="1:27" s="3" customFormat="1" ht="12" x14ac:dyDescent="0.2"/>
    <row r="30" spans="1:27" s="3" customFormat="1" ht="12" x14ac:dyDescent="0.2"/>
    <row r="31" spans="1:27" s="3" customFormat="1" ht="12" x14ac:dyDescent="0.2"/>
    <row r="32" spans="1:27" s="3" customFormat="1" ht="12" x14ac:dyDescent="0.2"/>
    <row r="33" s="3" customFormat="1" ht="12" x14ac:dyDescent="0.2"/>
    <row r="34" s="3" customFormat="1" ht="12" x14ac:dyDescent="0.2"/>
  </sheetData>
  <sortState xmlns:xlrd2="http://schemas.microsoft.com/office/spreadsheetml/2017/richdata2" ref="B8:S15">
    <sortCondition descending="1" ref="N8:N15"/>
  </sortState>
  <mergeCells count="18">
    <mergeCell ref="A21:S22"/>
    <mergeCell ref="R6:R7"/>
    <mergeCell ref="A3:S3"/>
    <mergeCell ref="A2:S2"/>
    <mergeCell ref="S5:S7"/>
    <mergeCell ref="L5:L7"/>
    <mergeCell ref="M5:M7"/>
    <mergeCell ref="A5:A7"/>
    <mergeCell ref="B5:B7"/>
    <mergeCell ref="N5:N7"/>
    <mergeCell ref="O5:R5"/>
    <mergeCell ref="A1:S1"/>
    <mergeCell ref="J5:K5"/>
    <mergeCell ref="H5:H6"/>
    <mergeCell ref="E5:E7"/>
    <mergeCell ref="G5:G7"/>
    <mergeCell ref="C5:D5"/>
    <mergeCell ref="F4:L4"/>
  </mergeCells>
  <phoneticPr fontId="0" type="noConversion"/>
  <conditionalFormatting sqref="G8:G15">
    <cfRule type="cellIs" dxfId="6" priority="7" operator="notBetween">
      <formula>110</formula>
      <formula>165</formula>
    </cfRule>
  </conditionalFormatting>
  <conditionalFormatting sqref="H8:H15">
    <cfRule type="cellIs" dxfId="5" priority="6" operator="notBetween">
      <formula>45</formula>
      <formula>85</formula>
    </cfRule>
  </conditionalFormatting>
  <conditionalFormatting sqref="I8:I15">
    <cfRule type="cellIs" dxfId="4" priority="9" operator="notBetween">
      <formula>48</formula>
      <formula>54</formula>
    </cfRule>
  </conditionalFormatting>
  <conditionalFormatting sqref="J8:J15">
    <cfRule type="cellIs" dxfId="3" priority="5" operator="notBetween">
      <formula>0.15</formula>
      <formula>0.25</formula>
    </cfRule>
  </conditionalFormatting>
  <conditionalFormatting sqref="K8:K15">
    <cfRule type="cellIs" dxfId="2" priority="4" operator="notBetween">
      <formula>2.5</formula>
      <formula>4</formula>
    </cfRule>
  </conditionalFormatting>
  <conditionalFormatting sqref="L8:L15">
    <cfRule type="cellIs" dxfId="1" priority="3" operator="lessThan">
      <formula>2.99</formula>
    </cfRule>
  </conditionalFormatting>
  <conditionalFormatting sqref="M8:M15">
    <cfRule type="containsText" dxfId="0" priority="1" operator="containsText" text="G">
      <formula>NOT(ISERROR(SEARCH("G",M8)))</formula>
    </cfRule>
  </conditionalFormatting>
  <printOptions horizontalCentered="1"/>
  <pageMargins left="0.5" right="0.5" top="0.5" bottom="0.5" header="0.5" footer="0.5"/>
  <pageSetup scale="54" orientation="landscape" horizontalDpi="4294967292" verticalDpi="4294967292" r:id="rId1"/>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Certification Standards</vt:lpstr>
      <vt:lpstr>Carcass Data</vt:lpstr>
      <vt:lpstr>'Carcass Data'!Print_Area</vt:lpstr>
      <vt:lpstr>'Carcass Data'!Print_Titles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STATION4</dc:creator>
  <cp:keywords/>
  <dc:description/>
  <cp:lastModifiedBy>Hoepfner, Denise</cp:lastModifiedBy>
  <cp:revision/>
  <cp:lastPrinted>2018-01-05T23:20:50Z</cp:lastPrinted>
  <dcterms:created xsi:type="dcterms:W3CDTF">2015-07-07T02:06:11Z</dcterms:created>
  <dcterms:modified xsi:type="dcterms:W3CDTF">2023-07-31T19:26:16Z</dcterms:modified>
  <cp:category/>
  <cp:contentStatus/>
</cp:coreProperties>
</file>