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codeName="ThisWorkbook" autoCompressPictures="0"/>
  <mc:AlternateContent xmlns:mc="http://schemas.openxmlformats.org/markup-compatibility/2006">
    <mc:Choice Requires="x15">
      <x15ac:absPath xmlns:x15ac="http://schemas.microsoft.com/office/spreadsheetml/2010/11/ac" url="https://montanaedu-my.sharepoint.com/personal/k51j279_msu_montana_edu/Documents/Desktop/"/>
    </mc:Choice>
  </mc:AlternateContent>
  <xr:revisionPtr revIDLastSave="12" documentId="8_{79A6714D-E300-4C32-AF49-1EFE0A63B020}" xr6:coauthVersionLast="47" xr6:coauthVersionMax="47" xr10:uidLastSave="{3B17C1A0-D1BA-4179-97C0-0E3E8A5C8AB1}"/>
  <bookViews>
    <workbookView xWindow="3825" yWindow="1455" windowWidth="25785" windowHeight="13410" activeTab="1" xr2:uid="{00000000-000D-0000-FFFF-FFFF00000000}"/>
  </bookViews>
  <sheets>
    <sheet name="Certification Standards" sheetId="2" r:id="rId1"/>
    <sheet name="Carcass Data" sheetId="1" r:id="rId2"/>
  </sheets>
  <definedNames>
    <definedName name="_xlnm.Print_Area" localSheetId="1">'Carcass Data'!$A$1:$T$24</definedName>
    <definedName name="_xlnm.Print_Titles" localSheetId="1">'Carcass Data'!$1:$7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9" i="1" l="1"/>
  <c r="Q10" i="1"/>
  <c r="Q8" i="1"/>
  <c r="Q13" i="1"/>
  <c r="Q15" i="1"/>
  <c r="Q14" i="1"/>
  <c r="Q12" i="1"/>
  <c r="Q11" i="1"/>
  <c r="O9" i="1" l="1"/>
  <c r="O10" i="1"/>
  <c r="O8" i="1"/>
  <c r="O13" i="1"/>
  <c r="O15" i="1"/>
  <c r="O14" i="1"/>
  <c r="O12" i="1"/>
  <c r="O11" i="1"/>
  <c r="L9" i="1"/>
  <c r="P9" i="1" s="1"/>
  <c r="N9" i="1"/>
  <c r="N10" i="1"/>
  <c r="N8" i="1"/>
  <c r="N13" i="1"/>
  <c r="N15" i="1"/>
  <c r="N14" i="1"/>
  <c r="N12" i="1"/>
  <c r="N11" i="1"/>
  <c r="I9" i="1" l="1"/>
  <c r="I10" i="1"/>
  <c r="I8" i="1"/>
  <c r="I13" i="1"/>
  <c r="I15" i="1"/>
  <c r="I14" i="1"/>
  <c r="I12" i="1"/>
  <c r="I11" i="1"/>
  <c r="G17" i="1" l="1"/>
  <c r="J17" i="1"/>
  <c r="K17" i="1"/>
  <c r="S10" i="1"/>
  <c r="S11" i="1"/>
  <c r="S9" i="1"/>
  <c r="S8" i="1"/>
  <c r="S13" i="1"/>
  <c r="S15" i="1"/>
  <c r="S14" i="1"/>
  <c r="S12" i="1"/>
  <c r="H17" i="1"/>
  <c r="L10" i="1"/>
  <c r="P10" i="1" s="1"/>
  <c r="L11" i="1"/>
  <c r="P11" i="1" s="1"/>
  <c r="L8" i="1"/>
  <c r="P8" i="1" s="1"/>
  <c r="L13" i="1"/>
  <c r="L15" i="1"/>
  <c r="L14" i="1"/>
  <c r="P14" i="1" s="1"/>
  <c r="L12" i="1"/>
  <c r="P12" i="1" s="1"/>
  <c r="P15" i="1" l="1"/>
  <c r="R15" i="1" s="1"/>
  <c r="P13" i="1"/>
  <c r="R13" i="1" s="1"/>
  <c r="R8" i="1"/>
  <c r="R10" i="1"/>
  <c r="R12" i="1"/>
  <c r="S17" i="1"/>
  <c r="R14" i="1"/>
  <c r="N17" i="1"/>
  <c r="R11" i="1"/>
  <c r="L17" i="1" l="1"/>
  <c r="R9" i="1"/>
</calcChain>
</file>

<file path=xl/sharedStrings.xml><?xml version="1.0" encoding="utf-8"?>
<sst xmlns="http://schemas.openxmlformats.org/spreadsheetml/2006/main" count="109" uniqueCount="90">
  <si>
    <t>Rank</t>
  </si>
  <si>
    <t>Animal ID</t>
  </si>
  <si>
    <t>First Name</t>
  </si>
  <si>
    <t>Last Name</t>
  </si>
  <si>
    <t>%BRC</t>
  </si>
  <si>
    <t>Group Averages:</t>
  </si>
  <si>
    <t>Contest Criteria:</t>
  </si>
  <si>
    <t>County</t>
  </si>
  <si>
    <t>Backfat</t>
  </si>
  <si>
    <t xml:space="preserve"> in.</t>
  </si>
  <si>
    <t>Loineye</t>
  </si>
  <si>
    <r>
      <rPr>
        <i/>
        <u/>
        <sz val="10"/>
        <rFont val="Times New Roman"/>
        <family val="1"/>
      </rPr>
      <t>High:</t>
    </r>
    <r>
      <rPr>
        <i/>
        <sz val="10"/>
        <rFont val="Times New Roman"/>
        <family val="1"/>
      </rPr>
      <t xml:space="preserve"> All 3 critieria met    </t>
    </r>
    <r>
      <rPr>
        <i/>
        <u/>
        <sz val="10"/>
        <rFont val="Times New Roman"/>
        <family val="1"/>
      </rPr>
      <t xml:space="preserve">  Medium</t>
    </r>
    <r>
      <rPr>
        <i/>
        <sz val="10"/>
        <rFont val="Times New Roman"/>
        <family val="1"/>
      </rPr>
      <t xml:space="preserve">: 2/3 Criteria Met  </t>
    </r>
    <r>
      <rPr>
        <i/>
        <u/>
        <sz val="10"/>
        <rFont val="Times New Roman"/>
        <family val="1"/>
      </rPr>
      <t xml:space="preserve">  Low</t>
    </r>
    <r>
      <rPr>
        <i/>
        <sz val="10"/>
        <rFont val="Times New Roman"/>
        <family val="1"/>
      </rPr>
      <t xml:space="preserve">: 1/3 Criteria Met </t>
    </r>
  </si>
  <si>
    <r>
      <t>Area, in</t>
    </r>
    <r>
      <rPr>
        <i/>
        <vertAlign val="superscript"/>
        <sz val="8"/>
        <rFont val="Times New Roman"/>
        <family val="1"/>
      </rPr>
      <t>2</t>
    </r>
    <r>
      <rPr>
        <i/>
        <sz val="8"/>
        <rFont val="Times New Roman"/>
        <family val="1"/>
      </rPr>
      <t xml:space="preserve"> </t>
    </r>
  </si>
  <si>
    <r>
      <t xml:space="preserve">*54.127 Specifications for official U.S. standards for grades of carcass lamb, yearling mutton, and mutton (yield). </t>
    </r>
    <r>
      <rPr>
        <i/>
        <sz val="9"/>
        <rFont val="Times New Roman"/>
        <family val="1"/>
      </rPr>
      <t xml:space="preserve">The yield grade of an ovine carcass or side is determined on the basis of the adjusted fat thickness over the ribeye muscle between the 12th and 13th ribs. The adjusted fat thickness range for each yield grade is as follows: Yield Grade 1 -- 0.00 to 0.15 inch; Yield Grade 2 -- 0.16 to 0.25 inch; Yield Grade 3 -- 0.26 to 0.35 inch; Yield Grade 4 -- 0.36 to 0.45 inch; and Yield Grade 5 -- 0.46 inch and greater. </t>
    </r>
  </si>
  <si>
    <t xml:space="preserve"> (Name, Town, State) </t>
  </si>
  <si>
    <t>Breeder</t>
  </si>
  <si>
    <t>Exhibitor</t>
  </si>
  <si>
    <r>
      <rPr>
        <b/>
        <i/>
        <sz val="11"/>
        <rFont val="Times New Roman"/>
        <family val="1"/>
      </rPr>
      <t xml:space="preserve">Ranked by:  </t>
    </r>
    <r>
      <rPr>
        <i/>
        <sz val="11"/>
        <rFont val="Times New Roman"/>
        <family val="1"/>
      </rPr>
      <t>Number of contest criteria met then by estimated amount of boneless retail cuts (%BRC-muscle yield based on carcass weight, backfat, body wall thickness and loineye area).</t>
    </r>
  </si>
  <si>
    <t>Calc Yield Grade</t>
  </si>
  <si>
    <t>Total</t>
  </si>
  <si>
    <t>Live Weight</t>
  </si>
  <si>
    <r>
      <t>LEA/CWT in</t>
    </r>
    <r>
      <rPr>
        <vertAlign val="superscript"/>
        <sz val="10"/>
        <rFont val="Times New Roman"/>
        <family val="1"/>
      </rPr>
      <t>2</t>
    </r>
  </si>
  <si>
    <t>Montana Youth Lamb Certification Program</t>
  </si>
  <si>
    <t>Minimum Standards</t>
  </si>
  <si>
    <t>Final Index:</t>
  </si>
  <si>
    <t>Deductions</t>
  </si>
  <si>
    <t>If lambs are suspected of being double-muscled, there will be a 10 point deduction.</t>
  </si>
  <si>
    <t>Not less than 110 lbs</t>
  </si>
  <si>
    <t>Not more than 165 lbs</t>
  </si>
  <si>
    <t>Lambs must meet criteria for all three standards.</t>
  </si>
  <si>
    <t>Lambs are then ranked by the highest Percent Boneless Retail Cuts (%BRC)</t>
  </si>
  <si>
    <t xml:space="preserve">Montana Certified Lamb Carcass Contest </t>
  </si>
  <si>
    <t>Carcass Weight:</t>
  </si>
  <si>
    <t>Not less than 45 lbs</t>
  </si>
  <si>
    <t>Not more than 85 lbs</t>
  </si>
  <si>
    <t>Dressing %</t>
  </si>
  <si>
    <r>
      <t xml:space="preserve">     12</t>
    </r>
    <r>
      <rPr>
        <b/>
        <vertAlign val="superscript"/>
        <sz val="8"/>
        <rFont val="Times New Roman"/>
        <family val="1"/>
      </rPr>
      <t>th</t>
    </r>
    <r>
      <rPr>
        <b/>
        <sz val="8"/>
        <rFont val="Times New Roman"/>
        <family val="1"/>
      </rPr>
      <t>-13</t>
    </r>
    <r>
      <rPr>
        <b/>
        <vertAlign val="superscript"/>
        <sz val="8"/>
        <rFont val="Times New Roman"/>
        <family val="1"/>
      </rPr>
      <t>th</t>
    </r>
    <r>
      <rPr>
        <b/>
        <sz val="8"/>
        <rFont val="Times New Roman"/>
        <family val="1"/>
      </rPr>
      <t xml:space="preserve"> Rib            Measurements </t>
    </r>
  </si>
  <si>
    <t>Carcass Weight</t>
  </si>
  <si>
    <t>Yeild Grade</t>
  </si>
  <si>
    <t>Indusytry Normals</t>
  </si>
  <si>
    <t>Lambs outside of these ranges will be highlighted in gold.</t>
  </si>
  <si>
    <r>
      <rPr>
        <b/>
        <sz val="10"/>
        <rFont val="Arial"/>
        <family val="2"/>
      </rPr>
      <t>Live Weight</t>
    </r>
    <r>
      <rPr>
        <sz val="10"/>
        <rFont val="Arial"/>
        <family val="2"/>
      </rPr>
      <t>:</t>
    </r>
  </si>
  <si>
    <t>Dressing %:</t>
  </si>
  <si>
    <t>Not less than 48%</t>
  </si>
  <si>
    <t>Not more than 54%</t>
  </si>
  <si>
    <t>Backfat:</t>
  </si>
  <si>
    <t>Not more than 0.25 in</t>
  </si>
  <si>
    <t>Not less than 0.15 in</t>
  </si>
  <si>
    <t>Lambs outside these ranges will be highlighted in red and will receive a 0 on the contest criteria.</t>
  </si>
  <si>
    <t>Quality Grade</t>
  </si>
  <si>
    <t>G+, G, G-, U+, U or U- do not meet standards.</t>
  </si>
  <si>
    <t xml:space="preserve">Carcass Wt  </t>
  </si>
  <si>
    <t xml:space="preserve">≤ 45 CW ≤ 85 </t>
  </si>
  <si>
    <t>Yield Grade</t>
  </si>
  <si>
    <t>≥Ch-</t>
  </si>
  <si>
    <t>Ties broken by largest loineye/cwt.</t>
  </si>
  <si>
    <r>
      <t>Not over 2.99 and must have a 2.5 in</t>
    </r>
    <r>
      <rPr>
        <vertAlign val="superscript"/>
        <sz val="10"/>
        <rFont val="Arial"/>
        <family val="2"/>
      </rPr>
      <t>2</t>
    </r>
    <r>
      <rPr>
        <sz val="10"/>
        <rFont val="Arial"/>
        <family val="2"/>
      </rPr>
      <t xml:space="preserve"> loineye or better.</t>
    </r>
  </si>
  <si>
    <r>
      <t>&lt;2.99/≥2.5in</t>
    </r>
    <r>
      <rPr>
        <i/>
        <vertAlign val="superscript"/>
        <sz val="8"/>
        <rFont val="Times New Roman"/>
        <family val="1"/>
      </rPr>
      <t>2</t>
    </r>
  </si>
  <si>
    <t>Not less Ch- (Pr+, Pr, Pr-, Ch+, Ch. or Ch-).</t>
  </si>
  <si>
    <t>Marias</t>
  </si>
  <si>
    <t>Ch-</t>
  </si>
  <si>
    <t>Ch</t>
  </si>
  <si>
    <t>Ch+</t>
  </si>
  <si>
    <t>Pr-</t>
  </si>
  <si>
    <t xml:space="preserve">Kendra </t>
  </si>
  <si>
    <t>Farkell</t>
  </si>
  <si>
    <t>Reagan</t>
  </si>
  <si>
    <t>Aaberg</t>
  </si>
  <si>
    <t xml:space="preserve">Ella </t>
  </si>
  <si>
    <t>Stokes</t>
  </si>
  <si>
    <t>Madalyne</t>
  </si>
  <si>
    <t>Alyson</t>
  </si>
  <si>
    <t>Leach</t>
  </si>
  <si>
    <t>Colt</t>
  </si>
  <si>
    <t>Laverdure</t>
  </si>
  <si>
    <t>Mac</t>
  </si>
  <si>
    <t>McCauley</t>
  </si>
  <si>
    <t>Ainsley</t>
  </si>
  <si>
    <t>VandenBos</t>
  </si>
  <si>
    <t>Sammie McCauley, Cut Bank, MT</t>
  </si>
  <si>
    <t>Dawn Kelly, Valier, MT</t>
  </si>
  <si>
    <t>Hart Sheep Co., Great Falls, MT</t>
  </si>
  <si>
    <t>Dusty Jones, Ledger, MT</t>
  </si>
  <si>
    <t>Holly Dorvall, Fromberg, MT</t>
  </si>
  <si>
    <t>Lost Lake Lambs, Kalispell, MT</t>
  </si>
  <si>
    <t>Colt Laverdure, Cut Bank, MT</t>
  </si>
  <si>
    <t>1st</t>
  </si>
  <si>
    <t>2nd</t>
  </si>
  <si>
    <t>Certified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</si>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</sst>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0" x14ac:knownFonts="1">
    <font>
      <sz val="10"/>
      <name val="Arial"/>
    </font>
    <font>
      <sz val="20"/>
      <name val="Calibri"/>
      <family val="2"/>
      <scheme val="minor"/>
    </font>
    <font>
      <sz val="9"/>
      <name val="Calibri"/>
      <family val="2"/>
      <scheme val="minor"/>
    </font>
    <font>
      <sz val="10"/>
      <name val="Calibri"/>
      <family val="2"/>
      <scheme val="minor"/>
    </font>
    <font>
      <u/>
      <sz val="10"/>
      <color theme="10"/>
      <name val="Arial"/>
      <family val="2"/>
    </font>
    <font>
      <u/>
      <sz val="10"/>
      <color theme="11"/>
      <name val="Arial"/>
      <family val="2"/>
    </font>
    <font>
      <sz val="11"/>
      <name val="Calibri"/>
      <family val="2"/>
      <scheme val="minor"/>
    </font>
    <font>
      <sz val="10"/>
      <name val="Times New Roman"/>
      <family val="1"/>
    </font>
    <font>
      <sz val="9"/>
      <name val="Times New Roman"/>
      <family val="1"/>
    </font>
    <font>
      <sz val="11"/>
      <name val="Times New Roman"/>
      <family val="1"/>
    </font>
    <font>
      <i/>
      <sz val="10"/>
      <name val="Times New Roman"/>
      <family val="1"/>
    </font>
    <font>
      <i/>
      <sz val="8"/>
      <name val="Times New Roman"/>
      <family val="1"/>
    </font>
    <font>
      <b/>
      <sz val="10"/>
      <name val="Times New Roman"/>
      <family val="1"/>
    </font>
    <font>
      <sz val="10"/>
      <color rgb="FF0000FF"/>
      <name val="Times New Roman"/>
      <family val="1"/>
    </font>
    <font>
      <sz val="10"/>
      <color rgb="FFFF0000"/>
      <name val="Times New Roman"/>
      <family val="1"/>
    </font>
    <font>
      <b/>
      <sz val="16"/>
      <name val="Times New Roman"/>
      <family val="1"/>
    </font>
    <font>
      <i/>
      <sz val="11"/>
      <name val="Times New Roman"/>
      <family val="1"/>
    </font>
    <font>
      <i/>
      <u/>
      <sz val="10"/>
      <name val="Times New Roman"/>
      <family val="1"/>
    </font>
    <font>
      <b/>
      <i/>
      <sz val="9"/>
      <name val="Times New Roman"/>
      <family val="1"/>
    </font>
    <font>
      <i/>
      <sz val="9"/>
      <name val="Times New Roman"/>
      <family val="1"/>
    </font>
    <font>
      <i/>
      <vertAlign val="superscript"/>
      <sz val="8"/>
      <name val="Times New Roman"/>
      <family val="1"/>
    </font>
    <font>
      <b/>
      <u/>
      <sz val="28"/>
      <name val="Times New Roman"/>
      <family val="1"/>
    </font>
    <font>
      <b/>
      <i/>
      <sz val="11"/>
      <name val="Times New Roman"/>
      <family val="1"/>
    </font>
    <font>
      <b/>
      <sz val="10"/>
      <color theme="0"/>
      <name val="Times New Roman"/>
      <family val="1"/>
    </font>
    <font>
      <b/>
      <sz val="9"/>
      <name val="Times New Roman"/>
      <family val="1"/>
    </font>
    <font>
      <b/>
      <sz val="12"/>
      <color rgb="FFFF0000"/>
      <name val="Calibri"/>
      <family val="2"/>
      <scheme val="minor"/>
    </font>
    <font>
      <vertAlign val="superscript"/>
      <sz val="10"/>
      <name val="Times New Roman"/>
      <family val="1"/>
    </font>
    <font>
      <sz val="10"/>
      <name val="Arial"/>
      <family val="2"/>
    </font>
    <font>
      <b/>
      <sz val="20"/>
      <name val="Arial"/>
      <family val="2"/>
    </font>
    <font>
      <sz val="20"/>
      <name val="Arial"/>
      <family val="2"/>
    </font>
    <font>
      <b/>
      <sz val="14"/>
      <color indexed="9"/>
      <name val="Arial"/>
      <family val="2"/>
    </font>
    <font>
      <b/>
      <sz val="10"/>
      <name val="Arial"/>
      <family val="2"/>
    </font>
    <font>
      <sz val="6"/>
      <name val="Arial"/>
      <family val="2"/>
    </font>
    <font>
      <b/>
      <sz val="6"/>
      <name val="Arial"/>
      <family val="2"/>
    </font>
    <font>
      <b/>
      <sz val="8"/>
      <name val="Times New Roman"/>
      <family val="1"/>
    </font>
    <font>
      <b/>
      <vertAlign val="superscript"/>
      <sz val="8"/>
      <name val="Times New Roman"/>
      <family val="1"/>
    </font>
    <font>
      <b/>
      <sz val="9"/>
      <color rgb="FFFF0000"/>
      <name val="Times New Roman"/>
      <family val="1"/>
    </font>
    <font>
      <b/>
      <sz val="10"/>
      <color rgb="FFFF0000"/>
      <name val="Arial"/>
      <family val="2"/>
    </font>
    <font>
      <b/>
      <sz val="10"/>
      <color rgb="FFFFC000"/>
      <name val="Arial"/>
      <family val="2"/>
    </font>
    <font>
      <vertAlign val="superscript"/>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CCFFCC"/>
        <bgColor indexed="64"/>
      </patternFill>
    </fill>
    <fill>
      <patternFill patternType="solid">
        <fgColor rgb="FFFF0000"/>
        <bgColor indexed="64"/>
      </patternFill>
    </fill>
    <fill>
      <patternFill patternType="solid">
        <fgColor theme="0"/>
        <bgColor indexed="64"/>
      </patternFill>
    </fill>
    <fill>
      <patternFill patternType="solid">
        <fgColor indexed="13"/>
        <bgColor indexed="64"/>
      </patternFill>
    </fill>
    <fill>
      <patternFill patternType="solid">
        <fgColor indexed="8"/>
        <bgColor indexed="64"/>
      </patternFill>
    </fill>
  </fills>
  <borders count="29">
    <border>
      <left/>
      <right/>
      <top/>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indexed="64"/>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right/>
      <top style="medium">
        <color indexed="64"/>
      </top>
      <bottom/>
      <diagonal/>
    </border>
    <border>
      <left/>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auto="1"/>
      </bottom>
      <diagonal/>
    </border>
    <border>
      <left/>
      <right/>
      <top/>
      <bottom style="medium">
        <color indexed="64"/>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2">
    <xf numFmtId="0" fontId="0" fillId="0" borderId="0" xfId="0"/>
    <xf numFmtId="0" fontId="1" fillId="6" borderId="0" xfId="0" applyFont="1" applyFill="1"/>
    <xf numFmtId="0" fontId="8" fillId="6" borderId="0" xfId="0" applyFont="1" applyFill="1"/>
    <xf numFmtId="0" fontId="2" fillId="6" borderId="0" xfId="0" applyFont="1" applyFill="1"/>
    <xf numFmtId="0" fontId="9" fillId="6" borderId="0" xfId="0" applyFont="1" applyFill="1"/>
    <xf numFmtId="2" fontId="9" fillId="6" borderId="0" xfId="0" applyNumberFormat="1" applyFont="1" applyFill="1"/>
    <xf numFmtId="165" fontId="9" fillId="6" borderId="0" xfId="0" applyNumberFormat="1" applyFont="1" applyFill="1"/>
    <xf numFmtId="0" fontId="6" fillId="6" borderId="0" xfId="0" applyFont="1" applyFill="1"/>
    <xf numFmtId="0" fontId="18" fillId="6" borderId="0" xfId="0" applyFont="1" applyFill="1" applyAlignment="1">
      <alignment wrapText="1"/>
    </xf>
    <xf numFmtId="0" fontId="19" fillId="6" borderId="0" xfId="0" applyFont="1" applyFill="1"/>
    <xf numFmtId="2" fontId="6" fillId="6" borderId="0" xfId="0" applyNumberFormat="1" applyFont="1" applyFill="1"/>
    <xf numFmtId="165" fontId="6" fillId="6" borderId="0" xfId="0" applyNumberFormat="1" applyFont="1" applyFill="1"/>
    <xf numFmtId="0" fontId="3" fillId="6" borderId="0" xfId="0" applyFont="1" applyFill="1"/>
    <xf numFmtId="0" fontId="24" fillId="2" borderId="2"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0" xfId="0" applyFont="1" applyFill="1" applyBorder="1" applyAlignment="1">
      <alignment horizontal="center" vertical="center"/>
    </xf>
    <xf numFmtId="0" fontId="24" fillId="2" borderId="9" xfId="0" applyFont="1" applyFill="1" applyBorder="1" applyAlignment="1">
      <alignment horizontal="center" vertical="center"/>
    </xf>
    <xf numFmtId="0" fontId="24" fillId="3" borderId="2" xfId="0" applyFont="1" applyFill="1" applyBorder="1" applyAlignment="1">
      <alignment horizontal="center" vertical="center"/>
    </xf>
    <xf numFmtId="0" fontId="12" fillId="3" borderId="15" xfId="0" applyFont="1" applyFill="1" applyBorder="1" applyAlignment="1">
      <alignment horizontal="center" wrapText="1"/>
    </xf>
    <xf numFmtId="0" fontId="19" fillId="3" borderId="11" xfId="0" applyFont="1" applyFill="1" applyBorder="1" applyAlignment="1">
      <alignment horizontal="center" vertical="top" wrapText="1"/>
    </xf>
    <xf numFmtId="0" fontId="12" fillId="3" borderId="13" xfId="0" applyFont="1" applyFill="1" applyBorder="1" applyAlignment="1">
      <alignment vertical="center"/>
    </xf>
    <xf numFmtId="0" fontId="12" fillId="3" borderId="12" xfId="0" applyFont="1" applyFill="1" applyBorder="1" applyAlignment="1">
      <alignment vertical="center"/>
    </xf>
    <xf numFmtId="2" fontId="14" fillId="2" borderId="10" xfId="0" applyNumberFormat="1" applyFont="1" applyFill="1" applyBorder="1" applyAlignment="1">
      <alignment horizontal="center" vertical="center"/>
    </xf>
    <xf numFmtId="0" fontId="7" fillId="6" borderId="0" xfId="0" applyFont="1" applyFill="1" applyAlignment="1">
      <alignment vertical="center"/>
    </xf>
    <xf numFmtId="0" fontId="7" fillId="2" borderId="7" xfId="0" applyFont="1" applyFill="1" applyBorder="1" applyAlignment="1">
      <alignment vertical="center"/>
    </xf>
    <xf numFmtId="0" fontId="7" fillId="2" borderId="1" xfId="0" applyFont="1" applyFill="1" applyBorder="1" applyAlignment="1">
      <alignment vertical="center"/>
    </xf>
    <xf numFmtId="1" fontId="7" fillId="2" borderId="1" xfId="0" applyNumberFormat="1" applyFont="1" applyFill="1" applyBorder="1" applyAlignment="1">
      <alignment horizontal="center" vertical="center"/>
    </xf>
    <xf numFmtId="2" fontId="7" fillId="2" borderId="8"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xf>
    <xf numFmtId="2" fontId="7" fillId="2" borderId="6" xfId="0" applyNumberFormat="1" applyFont="1" applyFill="1" applyBorder="1" applyAlignment="1">
      <alignment horizontal="center" vertical="center"/>
    </xf>
    <xf numFmtId="0" fontId="7" fillId="2" borderId="6" xfId="0" applyFont="1" applyFill="1" applyBorder="1" applyAlignment="1">
      <alignment horizontal="center" vertical="center"/>
    </xf>
    <xf numFmtId="1" fontId="7" fillId="4" borderId="4" xfId="0" applyNumberFormat="1" applyFont="1" applyFill="1" applyBorder="1" applyAlignment="1">
      <alignment horizontal="center" vertical="center"/>
    </xf>
    <xf numFmtId="0" fontId="23" fillId="5" borderId="10"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7" fillId="6" borderId="5"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23" fillId="5" borderId="6" xfId="0" applyFont="1" applyFill="1" applyBorder="1" applyAlignment="1" applyProtection="1">
      <alignment horizontal="center" vertical="center"/>
      <protection locked="0"/>
    </xf>
    <xf numFmtId="0" fontId="7" fillId="6" borderId="6"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23" fillId="5" borderId="6" xfId="0" applyFont="1" applyFill="1" applyBorder="1" applyAlignment="1" applyProtection="1">
      <alignment vertical="center"/>
      <protection locked="0"/>
    </xf>
    <xf numFmtId="2" fontId="7" fillId="6" borderId="10" xfId="0" applyNumberFormat="1" applyFont="1" applyFill="1" applyBorder="1" applyAlignment="1" applyProtection="1">
      <alignment horizontal="center" vertical="center"/>
      <protection locked="0"/>
    </xf>
    <xf numFmtId="2" fontId="7" fillId="6" borderId="6" xfId="0" applyNumberFormat="1" applyFont="1" applyFill="1" applyBorder="1" applyAlignment="1" applyProtection="1">
      <alignment horizontal="center" vertical="center"/>
      <protection locked="0"/>
    </xf>
    <xf numFmtId="0" fontId="12" fillId="3"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4" xfId="0" applyFont="1" applyFill="1" applyBorder="1" applyAlignment="1">
      <alignment horizontal="center"/>
    </xf>
    <xf numFmtId="0" fontId="7" fillId="3" borderId="23" xfId="0" applyFont="1" applyFill="1" applyBorder="1" applyAlignment="1" applyProtection="1">
      <alignment horizontal="center" vertical="center"/>
      <protection locked="0"/>
    </xf>
    <xf numFmtId="0" fontId="9" fillId="0" borderId="0" xfId="0" applyFont="1"/>
    <xf numFmtId="0" fontId="29" fillId="0" borderId="0" xfId="0" applyFont="1"/>
    <xf numFmtId="0" fontId="31" fillId="0" borderId="0" xfId="0" applyFont="1"/>
    <xf numFmtId="0" fontId="27" fillId="0" borderId="0" xfId="0" applyFont="1"/>
    <xf numFmtId="0" fontId="32" fillId="0" borderId="0" xfId="0" applyFont="1"/>
    <xf numFmtId="0" fontId="33" fillId="0" borderId="0" xfId="0" applyFont="1"/>
    <xf numFmtId="0" fontId="24" fillId="3" borderId="16"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8" fillId="0" borderId="0" xfId="0" applyFont="1"/>
    <xf numFmtId="0" fontId="37" fillId="0" borderId="0" xfId="0" applyFont="1"/>
    <xf numFmtId="164" fontId="7" fillId="2" borderId="10" xfId="0"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2" fontId="7" fillId="2" borderId="10" xfId="0" applyNumberFormat="1" applyFont="1" applyFill="1" applyBorder="1" applyAlignment="1">
      <alignment horizontal="center" vertical="center"/>
    </xf>
    <xf numFmtId="164" fontId="7" fillId="0" borderId="10"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30" fillId="8" borderId="0" xfId="0" applyFont="1" applyFill="1" applyAlignment="1">
      <alignment horizontal="left"/>
    </xf>
    <xf numFmtId="0" fontId="28" fillId="7" borderId="0" xfId="0" applyFont="1" applyFill="1" applyAlignment="1">
      <alignment horizontal="center" wrapText="1"/>
    </xf>
    <xf numFmtId="0" fontId="21" fillId="6" borderId="0" xfId="0" applyFont="1" applyFill="1" applyAlignment="1">
      <alignment horizontal="center"/>
    </xf>
    <xf numFmtId="0" fontId="34" fillId="3" borderId="27"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7" fillId="6" borderId="23" xfId="0"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protection locked="0"/>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25" fillId="6" borderId="28" xfId="0" applyFont="1" applyFill="1" applyBorder="1" applyAlignment="1">
      <alignment horizontal="center"/>
    </xf>
    <xf numFmtId="0" fontId="3" fillId="6" borderId="28" xfId="0" applyFont="1" applyFill="1" applyBorder="1" applyAlignment="1">
      <alignment horizontal="center"/>
    </xf>
    <xf numFmtId="0" fontId="18" fillId="6" borderId="0" xfId="0" applyFont="1" applyFill="1" applyAlignment="1">
      <alignment horizontal="center" wrapText="1"/>
    </xf>
    <xf numFmtId="0" fontId="24" fillId="2" borderId="9" xfId="0" applyFont="1" applyFill="1" applyBorder="1" applyAlignment="1">
      <alignment horizontal="center" vertical="center" wrapText="1"/>
    </xf>
    <xf numFmtId="0" fontId="14" fillId="4" borderId="23" xfId="0" applyFont="1" applyFill="1" applyBorder="1" applyAlignment="1">
      <alignment horizontal="center" vertical="center"/>
    </xf>
    <xf numFmtId="0" fontId="10" fillId="6" borderId="0" xfId="0" applyFont="1" applyFill="1" applyAlignment="1">
      <alignment horizontal="center" vertical="center"/>
    </xf>
    <xf numFmtId="0" fontId="16" fillId="6" borderId="0" xfId="0" applyFont="1" applyFill="1" applyAlignment="1">
      <alignment horizontal="center" vertical="center"/>
    </xf>
    <xf numFmtId="0" fontId="7" fillId="3" borderId="20" xfId="0" applyFont="1" applyFill="1" applyBorder="1" applyAlignment="1">
      <alignment horizontal="center" vertical="center" wrapText="1"/>
    </xf>
    <xf numFmtId="0" fontId="7" fillId="3" borderId="25" xfId="0" applyFont="1" applyFill="1" applyBorder="1" applyAlignment="1">
      <alignment horizontal="center" vertical="center" wrapText="1"/>
    </xf>
    <xf numFmtId="2" fontId="13" fillId="2" borderId="26" xfId="0" applyNumberFormat="1" applyFont="1" applyFill="1" applyBorder="1" applyAlignment="1">
      <alignment horizontal="center" vertical="center"/>
    </xf>
    <xf numFmtId="0" fontId="24" fillId="3" borderId="15" xfId="0" applyFont="1" applyFill="1" applyBorder="1" applyAlignment="1">
      <alignment horizontal="center" vertical="center" wrapText="1"/>
    </xf>
    <xf numFmtId="0" fontId="24" fillId="3" borderId="11" xfId="0" applyFont="1" applyFill="1" applyBorder="1" applyAlignment="1">
      <alignment horizontal="center" vertical="center" wrapText="1"/>
    </xf>
    <xf numFmtId="2" fontId="13" fillId="2" borderId="23" xfId="0" applyNumberFormat="1" applyFont="1" applyFill="1" applyBorder="1" applyAlignment="1">
      <alignment horizontal="center" vertical="center"/>
    </xf>
    <xf numFmtId="0" fontId="7" fillId="2" borderId="23" xfId="0" applyFont="1" applyFill="1" applyBorder="1" applyAlignment="1">
      <alignment horizontal="center" vertical="center"/>
    </xf>
    <xf numFmtId="0" fontId="12" fillId="3" borderId="14" xfId="0" applyFont="1" applyFill="1" applyBorder="1" applyAlignment="1">
      <alignment horizontal="center" vertical="center" textRotation="90"/>
    </xf>
    <xf numFmtId="0" fontId="12" fillId="3" borderId="21" xfId="0" applyFont="1" applyFill="1" applyBorder="1" applyAlignment="1">
      <alignment horizontal="center" vertical="center" textRotation="90"/>
    </xf>
    <xf numFmtId="0" fontId="12" fillId="3" borderId="22" xfId="0" applyFont="1" applyFill="1" applyBorder="1" applyAlignment="1">
      <alignment horizontal="center" vertical="center" textRotation="90"/>
    </xf>
    <xf numFmtId="0" fontId="24" fillId="3" borderId="15" xfId="0" applyFont="1" applyFill="1" applyBorder="1" applyAlignment="1">
      <alignment horizontal="center" vertical="center"/>
    </xf>
    <xf numFmtId="0" fontId="24" fillId="3" borderId="11" xfId="0" applyFont="1" applyFill="1" applyBorder="1" applyAlignment="1">
      <alignment horizontal="center" vertical="center"/>
    </xf>
    <xf numFmtId="2" fontId="14" fillId="2" borderId="23" xfId="0" applyNumberFormat="1" applyFont="1" applyFill="1" applyBorder="1" applyAlignment="1">
      <alignment horizontal="center" vertical="center"/>
    </xf>
    <xf numFmtId="0" fontId="15" fillId="2" borderId="16" xfId="0" applyFont="1" applyFill="1" applyBorder="1" applyAlignment="1">
      <alignment horizontal="center"/>
    </xf>
    <xf numFmtId="0" fontId="15" fillId="2" borderId="18" xfId="0" applyFont="1" applyFill="1" applyBorder="1" applyAlignment="1">
      <alignment horizontal="center"/>
    </xf>
    <xf numFmtId="0" fontId="15" fillId="2" borderId="17" xfId="0" applyFont="1" applyFill="1" applyBorder="1" applyAlignment="1">
      <alignment horizontal="center"/>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7">
    <dxf>
      <font>
        <color rgb="FF9C0006"/>
      </font>
    </dxf>
    <dxf>
      <font>
        <b/>
        <i val="0"/>
        <color rgb="FFFF0000"/>
      </font>
    </dxf>
    <dxf>
      <font>
        <b/>
        <i val="0"/>
        <color theme="9" tint="-0.499984740745262"/>
      </font>
    </dxf>
    <dxf>
      <font>
        <b/>
        <i val="0"/>
        <color theme="9" tint="-0.499984740745262"/>
      </font>
    </dxf>
    <dxf>
      <font>
        <b/>
        <i val="0"/>
        <color rgb="FFFFC000"/>
      </font>
      <fill>
        <patternFill>
          <bgColor theme="0"/>
        </patternFill>
      </fill>
    </dxf>
    <dxf>
      <font>
        <b/>
        <i val="0"/>
        <color rgb="FFFF0000"/>
      </font>
    </dxf>
    <dxf>
      <font>
        <b/>
        <i val="0"/>
        <color rgb="FFFFC000"/>
      </font>
    </dxf>
  </dxfs>
  <tableStyles count="0" defaultTableStyle="TableStyleMedium9" defaultPivotStyle="PivotStyleMedium4"/>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827B-B3CD-4127-8A4D-71D398E8068E}">
  <dimension ref="A2:R40"/>
  <sheetViews>
    <sheetView topLeftCell="A4" workbookViewId="0"/>
  </sheetViews>
  <sheetFormatPr defaultRowHeight="12.75" x14ac:dyDescent="0.2"/>
  <cols>
    <col min="4" max="4" width="4.7109375" customWidth="1"/>
  </cols>
  <sheetData>
    <row r="2" spans="1:18" x14ac:dyDescent="0.2">
      <c r="A2" s="67" t="s">
        <v>22</v>
      </c>
      <c r="B2" s="67"/>
      <c r="C2" s="67"/>
      <c r="D2" s="67"/>
      <c r="E2" s="67"/>
      <c r="F2" s="67"/>
      <c r="G2" s="67"/>
      <c r="H2" s="67"/>
      <c r="I2" s="67"/>
    </row>
    <row r="3" spans="1:18" ht="51" customHeight="1" x14ac:dyDescent="0.35">
      <c r="A3" s="67"/>
      <c r="B3" s="67"/>
      <c r="C3" s="67"/>
      <c r="D3" s="67"/>
      <c r="E3" s="67"/>
      <c r="F3" s="67"/>
      <c r="G3" s="67"/>
      <c r="H3" s="67"/>
      <c r="I3" s="67"/>
      <c r="J3" s="51"/>
      <c r="K3" s="51"/>
    </row>
    <row r="5" spans="1:18" ht="18" x14ac:dyDescent="0.25">
      <c r="A5" s="66" t="s">
        <v>23</v>
      </c>
      <c r="B5" s="66"/>
      <c r="C5" s="66"/>
      <c r="D5" s="66"/>
    </row>
    <row r="7" spans="1:18" x14ac:dyDescent="0.2">
      <c r="A7" s="59" t="s">
        <v>48</v>
      </c>
    </row>
    <row r="9" spans="1:18" x14ac:dyDescent="0.2">
      <c r="B9" s="52" t="s">
        <v>32</v>
      </c>
      <c r="D9" s="53" t="s">
        <v>33</v>
      </c>
    </row>
    <row r="10" spans="1:18" x14ac:dyDescent="0.2">
      <c r="B10" s="52"/>
      <c r="D10" s="53" t="s">
        <v>34</v>
      </c>
    </row>
    <row r="11" spans="1:18" x14ac:dyDescent="0.2">
      <c r="B11" s="52"/>
      <c r="D11" s="53"/>
    </row>
    <row r="12" spans="1:18" ht="14.25" x14ac:dyDescent="0.2">
      <c r="B12" s="52" t="s">
        <v>38</v>
      </c>
      <c r="D12" s="53" t="s">
        <v>56</v>
      </c>
      <c r="N12" s="52"/>
    </row>
    <row r="13" spans="1:18" x14ac:dyDescent="0.2">
      <c r="A13" s="54"/>
      <c r="B13" s="55"/>
      <c r="C13" s="54"/>
      <c r="D13" s="53"/>
      <c r="E13" s="54"/>
      <c r="F13" s="54"/>
      <c r="G13" s="54"/>
      <c r="H13" s="54"/>
      <c r="I13" s="54"/>
      <c r="J13" s="54"/>
      <c r="K13" s="54"/>
      <c r="N13" s="52"/>
      <c r="P13" s="53"/>
    </row>
    <row r="14" spans="1:18" x14ac:dyDescent="0.2">
      <c r="B14" s="52" t="s">
        <v>49</v>
      </c>
      <c r="D14" s="53" t="s">
        <v>58</v>
      </c>
      <c r="N14" s="55"/>
      <c r="O14" s="54"/>
      <c r="P14" s="54"/>
      <c r="Q14" s="54"/>
      <c r="R14" s="54"/>
    </row>
    <row r="15" spans="1:18" x14ac:dyDescent="0.2">
      <c r="B15" s="52"/>
      <c r="D15" s="53" t="s">
        <v>50</v>
      </c>
      <c r="N15" s="55"/>
      <c r="O15" s="54"/>
      <c r="P15" s="54"/>
      <c r="Q15" s="54"/>
      <c r="R15" s="54"/>
    </row>
    <row r="16" spans="1:18" x14ac:dyDescent="0.2">
      <c r="A16" s="54"/>
      <c r="B16" s="54"/>
      <c r="C16" s="54"/>
      <c r="D16" s="54"/>
      <c r="E16" s="54"/>
      <c r="F16" s="54"/>
      <c r="G16" s="54"/>
      <c r="H16" s="54"/>
      <c r="I16" s="54"/>
      <c r="J16" s="54"/>
      <c r="K16" s="54"/>
      <c r="N16" s="52"/>
    </row>
    <row r="17" spans="1:18" x14ac:dyDescent="0.2">
      <c r="B17" s="52" t="s">
        <v>24</v>
      </c>
      <c r="D17" s="53" t="s">
        <v>29</v>
      </c>
      <c r="N17" s="55"/>
      <c r="O17" s="54"/>
      <c r="P17" s="54"/>
      <c r="Q17" s="54"/>
      <c r="R17" s="54"/>
    </row>
    <row r="18" spans="1:18" x14ac:dyDescent="0.2">
      <c r="D18" s="53" t="s">
        <v>30</v>
      </c>
      <c r="N18" s="52"/>
    </row>
    <row r="19" spans="1:18" x14ac:dyDescent="0.2">
      <c r="D19" s="53" t="s">
        <v>55</v>
      </c>
      <c r="N19" s="55"/>
      <c r="O19" s="54"/>
      <c r="P19" s="54"/>
      <c r="Q19" s="54"/>
      <c r="R19" s="54"/>
    </row>
    <row r="20" spans="1:18" x14ac:dyDescent="0.2">
      <c r="D20" s="53"/>
      <c r="N20" s="52"/>
    </row>
    <row r="21" spans="1:18" ht="18" x14ac:dyDescent="0.25">
      <c r="A21" s="66" t="s">
        <v>39</v>
      </c>
      <c r="B21" s="66"/>
      <c r="C21" s="66"/>
      <c r="D21" s="66"/>
      <c r="N21" s="55"/>
      <c r="O21" s="54"/>
      <c r="P21" s="54"/>
      <c r="Q21" s="54"/>
      <c r="R21" s="54"/>
    </row>
    <row r="22" spans="1:18" x14ac:dyDescent="0.2">
      <c r="D22" s="53"/>
      <c r="N22" s="52"/>
    </row>
    <row r="23" spans="1:18" x14ac:dyDescent="0.2">
      <c r="A23" s="58" t="s">
        <v>40</v>
      </c>
      <c r="D23" s="53"/>
    </row>
    <row r="24" spans="1:18" x14ac:dyDescent="0.2">
      <c r="D24" s="53"/>
      <c r="N24" s="54"/>
      <c r="O24" s="54"/>
      <c r="P24" s="54"/>
      <c r="Q24" s="54"/>
      <c r="R24" s="54"/>
    </row>
    <row r="25" spans="1:18" x14ac:dyDescent="0.2">
      <c r="B25" s="53" t="s">
        <v>41</v>
      </c>
      <c r="D25" s="53" t="s">
        <v>27</v>
      </c>
      <c r="N25" s="52"/>
    </row>
    <row r="26" spans="1:18" x14ac:dyDescent="0.2">
      <c r="D26" s="53" t="s">
        <v>28</v>
      </c>
    </row>
    <row r="27" spans="1:18" x14ac:dyDescent="0.2">
      <c r="D27" s="53"/>
    </row>
    <row r="28" spans="1:18" x14ac:dyDescent="0.2">
      <c r="B28" s="52" t="s">
        <v>42</v>
      </c>
      <c r="D28" s="53" t="s">
        <v>43</v>
      </c>
    </row>
    <row r="29" spans="1:18" x14ac:dyDescent="0.2">
      <c r="B29" s="52"/>
      <c r="D29" s="53" t="s">
        <v>44</v>
      </c>
    </row>
    <row r="30" spans="1:18" x14ac:dyDescent="0.2">
      <c r="B30" s="52"/>
      <c r="D30" s="53"/>
    </row>
    <row r="31" spans="1:18" x14ac:dyDescent="0.2">
      <c r="B31" s="52" t="s">
        <v>45</v>
      </c>
      <c r="D31" s="53" t="s">
        <v>47</v>
      </c>
    </row>
    <row r="32" spans="1:18" x14ac:dyDescent="0.2">
      <c r="B32" s="52"/>
      <c r="D32" s="53" t="s">
        <v>46</v>
      </c>
    </row>
    <row r="33" spans="1:4" x14ac:dyDescent="0.2">
      <c r="B33" s="52"/>
      <c r="D33" s="53"/>
    </row>
    <row r="34" spans="1:4" x14ac:dyDescent="0.2">
      <c r="B34" s="52"/>
      <c r="D34" s="53"/>
    </row>
    <row r="35" spans="1:4" x14ac:dyDescent="0.2">
      <c r="B35" s="52"/>
      <c r="D35" s="53"/>
    </row>
    <row r="38" spans="1:4" ht="18" x14ac:dyDescent="0.25">
      <c r="A38" s="66" t="s">
        <v>25</v>
      </c>
      <c r="B38" s="66"/>
      <c r="C38" s="66"/>
      <c r="D38" s="66"/>
    </row>
    <row r="40" spans="1:4" x14ac:dyDescent="0.2">
      <c r="B40" t="s">
        <v>26</v>
      </c>
    </row>
  </sheetData>
  <mergeCells count="4">
    <mergeCell ref="A38:D38"/>
    <mergeCell ref="A2:I3"/>
    <mergeCell ref="A5:D5"/>
    <mergeCell ref="A21:D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4"/>
  <sheetViews>
    <sheetView tabSelected="1" zoomScaleNormal="100" workbookViewId="0">
      <selection activeCell="J24" sqref="J24"/>
    </sheetView>
  </sheetViews>
  <sheetFormatPr defaultColWidth="8.85546875" defaultRowHeight="12.75" x14ac:dyDescent="0.2"/>
  <cols>
    <col min="1" max="1" width="2.7109375" style="12" customWidth="1"/>
    <col min="2" max="2" width="6.5703125" style="12" customWidth="1"/>
    <col min="3" max="3" width="17.42578125" style="12" customWidth="1"/>
    <col min="4" max="4" width="22.140625" style="12" customWidth="1"/>
    <col min="5" max="5" width="9.42578125" style="12" customWidth="1"/>
    <col min="6" max="6" width="41" style="12" customWidth="1"/>
    <col min="7" max="7" width="6.85546875" style="12" bestFit="1" customWidth="1"/>
    <col min="8" max="9" width="11.140625" style="12" customWidth="1"/>
    <col min="10" max="10" width="7.140625" style="12" bestFit="1" customWidth="1"/>
    <col min="11" max="11" width="8.85546875" style="12" customWidth="1"/>
    <col min="12" max="12" width="6.85546875" style="12" customWidth="1"/>
    <col min="13" max="13" width="9.42578125" style="12" customWidth="1"/>
    <col min="14" max="14" width="7.140625" style="12" customWidth="1"/>
    <col min="15" max="16" width="10.85546875" style="12" customWidth="1"/>
    <col min="17" max="17" width="11.7109375" style="12" customWidth="1"/>
    <col min="18" max="18" width="5" style="12" bestFit="1" customWidth="1"/>
    <col min="19" max="19" width="10" style="12" customWidth="1"/>
    <col min="20" max="16384" width="8.85546875" style="12"/>
  </cols>
  <sheetData>
    <row r="1" spans="1:20" s="1" customFormat="1" ht="34.5" customHeight="1" x14ac:dyDescent="0.45">
      <c r="A1" s="68" t="s">
        <v>31</v>
      </c>
      <c r="B1" s="68"/>
      <c r="C1" s="68"/>
      <c r="D1" s="68"/>
      <c r="E1" s="68"/>
      <c r="F1" s="68"/>
      <c r="G1" s="68"/>
      <c r="H1" s="68"/>
      <c r="I1" s="68"/>
      <c r="J1" s="68"/>
      <c r="K1" s="68"/>
      <c r="L1" s="68"/>
      <c r="M1" s="68"/>
      <c r="N1" s="68"/>
      <c r="O1" s="68"/>
      <c r="P1" s="68"/>
      <c r="Q1" s="68"/>
      <c r="R1" s="68"/>
      <c r="S1" s="68"/>
    </row>
    <row r="2" spans="1:20" s="1" customFormat="1" ht="15.75" customHeight="1" x14ac:dyDescent="0.4">
      <c r="A2" s="85" t="s">
        <v>17</v>
      </c>
      <c r="B2" s="85"/>
      <c r="C2" s="85"/>
      <c r="D2" s="85"/>
      <c r="E2" s="85"/>
      <c r="F2" s="85"/>
      <c r="G2" s="85"/>
      <c r="H2" s="85"/>
      <c r="I2" s="85"/>
      <c r="J2" s="85"/>
      <c r="K2" s="85"/>
      <c r="L2" s="85"/>
      <c r="M2" s="85"/>
      <c r="N2" s="85"/>
      <c r="O2" s="85"/>
      <c r="P2" s="85"/>
      <c r="Q2" s="85"/>
      <c r="R2" s="85"/>
      <c r="S2" s="85"/>
    </row>
    <row r="3" spans="1:20" s="1" customFormat="1" ht="14.25" customHeight="1" x14ac:dyDescent="0.4">
      <c r="A3" s="84" t="s">
        <v>11</v>
      </c>
      <c r="B3" s="84"/>
      <c r="C3" s="84"/>
      <c r="D3" s="84"/>
      <c r="E3" s="84"/>
      <c r="F3" s="84"/>
      <c r="G3" s="84"/>
      <c r="H3" s="84"/>
      <c r="I3" s="84"/>
      <c r="J3" s="84"/>
      <c r="K3" s="84"/>
      <c r="L3" s="84"/>
      <c r="M3" s="84"/>
      <c r="N3" s="84"/>
      <c r="O3" s="84"/>
      <c r="P3" s="84"/>
      <c r="Q3" s="84"/>
      <c r="R3" s="84"/>
      <c r="S3" s="84"/>
    </row>
    <row r="4" spans="1:20" s="1" customFormat="1" ht="18.75" customHeight="1" thickBot="1" x14ac:dyDescent="0.45">
      <c r="F4" s="79"/>
      <c r="G4" s="80"/>
      <c r="H4" s="80"/>
      <c r="I4" s="80"/>
      <c r="J4" s="80"/>
      <c r="K4" s="80"/>
      <c r="L4" s="80"/>
    </row>
    <row r="5" spans="1:20" s="1" customFormat="1" ht="25.9" customHeight="1" x14ac:dyDescent="0.4">
      <c r="A5" s="93" t="s">
        <v>0</v>
      </c>
      <c r="B5" s="71" t="s">
        <v>1</v>
      </c>
      <c r="C5" s="77" t="s">
        <v>16</v>
      </c>
      <c r="D5" s="78"/>
      <c r="E5" s="73" t="s">
        <v>7</v>
      </c>
      <c r="F5" s="18" t="s">
        <v>15</v>
      </c>
      <c r="G5" s="71" t="s">
        <v>20</v>
      </c>
      <c r="H5" s="71" t="s">
        <v>37</v>
      </c>
      <c r="I5" s="56" t="s">
        <v>35</v>
      </c>
      <c r="J5" s="69" t="s">
        <v>36</v>
      </c>
      <c r="K5" s="70"/>
      <c r="L5" s="89" t="s">
        <v>18</v>
      </c>
      <c r="M5" s="89" t="s">
        <v>49</v>
      </c>
      <c r="N5" s="96" t="s">
        <v>4</v>
      </c>
      <c r="O5" s="99" t="s">
        <v>6</v>
      </c>
      <c r="P5" s="100"/>
      <c r="Q5" s="100"/>
      <c r="R5" s="101"/>
      <c r="S5" s="86" t="s">
        <v>21</v>
      </c>
    </row>
    <row r="6" spans="1:20" s="3" customFormat="1" ht="12" customHeight="1" x14ac:dyDescent="0.2">
      <c r="A6" s="94"/>
      <c r="B6" s="72"/>
      <c r="C6" s="20"/>
      <c r="D6" s="21"/>
      <c r="E6" s="74"/>
      <c r="F6" s="19" t="s">
        <v>14</v>
      </c>
      <c r="G6" s="72"/>
      <c r="H6" s="72"/>
      <c r="I6" s="57"/>
      <c r="J6" s="17" t="s">
        <v>8</v>
      </c>
      <c r="K6" s="17" t="s">
        <v>10</v>
      </c>
      <c r="L6" s="90"/>
      <c r="M6" s="90"/>
      <c r="N6" s="97"/>
      <c r="O6" s="13" t="s">
        <v>51</v>
      </c>
      <c r="P6" s="13" t="s">
        <v>53</v>
      </c>
      <c r="Q6" s="16" t="s">
        <v>49</v>
      </c>
      <c r="R6" s="82" t="s">
        <v>19</v>
      </c>
      <c r="S6" s="87"/>
      <c r="T6" s="2"/>
    </row>
    <row r="7" spans="1:20" s="3" customFormat="1" ht="13.9" customHeight="1" thickBot="1" x14ac:dyDescent="0.25">
      <c r="A7" s="95"/>
      <c r="B7" s="76"/>
      <c r="C7" s="44" t="s">
        <v>2</v>
      </c>
      <c r="D7" s="45" t="s">
        <v>3</v>
      </c>
      <c r="E7" s="75"/>
      <c r="F7" s="49"/>
      <c r="G7" s="76"/>
      <c r="H7" s="46"/>
      <c r="I7" s="46"/>
      <c r="J7" s="46" t="s">
        <v>9</v>
      </c>
      <c r="K7" s="46" t="s">
        <v>12</v>
      </c>
      <c r="L7" s="91"/>
      <c r="M7" s="92"/>
      <c r="N7" s="98"/>
      <c r="O7" s="47" t="s">
        <v>52</v>
      </c>
      <c r="P7" s="47" t="s">
        <v>57</v>
      </c>
      <c r="Q7" s="48" t="s">
        <v>54</v>
      </c>
      <c r="R7" s="83"/>
      <c r="S7" s="88"/>
      <c r="T7" s="2"/>
    </row>
    <row r="8" spans="1:20" s="3" customFormat="1" x14ac:dyDescent="0.2">
      <c r="A8" s="32"/>
      <c r="B8" s="33">
        <v>276</v>
      </c>
      <c r="C8" s="34" t="s">
        <v>70</v>
      </c>
      <c r="D8" s="33" t="s">
        <v>69</v>
      </c>
      <c r="E8" s="33" t="s">
        <v>59</v>
      </c>
      <c r="F8" s="35" t="s">
        <v>84</v>
      </c>
      <c r="G8" s="36">
        <v>138</v>
      </c>
      <c r="H8" s="64">
        <v>78</v>
      </c>
      <c r="I8" s="60">
        <f>(H8/G8)*100</f>
        <v>56.521739130434781</v>
      </c>
      <c r="J8" s="42">
        <v>0.2</v>
      </c>
      <c r="K8" s="42">
        <v>3.4</v>
      </c>
      <c r="L8" s="63">
        <f>J8*10+0.4</f>
        <v>2.4</v>
      </c>
      <c r="M8" s="61" t="s">
        <v>62</v>
      </c>
      <c r="N8" s="22">
        <f>49.936-(0.0848*H8)-(4.376*J8)-(2.924)+(2.456*K8)</f>
        <v>47.872800000000005</v>
      </c>
      <c r="O8" s="14">
        <f>IF(AND(H8&gt;44.999,H8&lt;85.001),1,0)</f>
        <v>1</v>
      </c>
      <c r="P8" s="14">
        <f>IF(AND(L8&gt;0.5,L8&lt;2.999, K8&gt;2.499),1,0)</f>
        <v>1</v>
      </c>
      <c r="Q8" s="31">
        <f>IF(OR(M8="Pr+", M8="Pr", M8="Pr-", M8="Ch+", M8="Ch", M8="Ch-"),1,0)</f>
        <v>1</v>
      </c>
      <c r="R8" s="15">
        <f>SUM(O8:Q8)</f>
        <v>3</v>
      </c>
      <c r="S8" s="63">
        <f>(K8/G8)*100</f>
        <v>2.4637681159420288</v>
      </c>
      <c r="T8" s="2" t="s">
        <v>86</v>
      </c>
    </row>
    <row r="9" spans="1:20" s="3" customFormat="1" x14ac:dyDescent="0.2">
      <c r="A9" s="37"/>
      <c r="B9" s="38">
        <v>269</v>
      </c>
      <c r="C9" s="39" t="s">
        <v>66</v>
      </c>
      <c r="D9" s="38" t="s">
        <v>67</v>
      </c>
      <c r="E9" s="33" t="s">
        <v>59</v>
      </c>
      <c r="F9" s="40" t="s">
        <v>82</v>
      </c>
      <c r="G9" s="36">
        <v>120</v>
      </c>
      <c r="H9" s="65">
        <v>58</v>
      </c>
      <c r="I9" s="60">
        <f>(H9/G9)*100</f>
        <v>48.333333333333336</v>
      </c>
      <c r="J9" s="43">
        <v>0.2</v>
      </c>
      <c r="K9" s="43">
        <v>2.7</v>
      </c>
      <c r="L9" s="29">
        <f>(J9/1)*10+0.4</f>
        <v>2.4</v>
      </c>
      <c r="M9" s="62" t="s">
        <v>60</v>
      </c>
      <c r="N9" s="22">
        <f>49.936-(0.0848*H9)-(4.376*J9)-(2.924)+(2.456*K9)</f>
        <v>47.849600000000002</v>
      </c>
      <c r="O9" s="14">
        <f>IF(AND(H9&gt;44.999,H9&lt;85.001),1,0)</f>
        <v>1</v>
      </c>
      <c r="P9" s="14">
        <f>IF(AND(L9&gt;0.5,L9&lt;2.999, K9&gt;2.499),1,0)</f>
        <v>1</v>
      </c>
      <c r="Q9" s="31">
        <f>IF(OR(M9="Pr+", M9="Pr", M9="Pr-", M9="Ch+", M9="Ch", M9="Ch-"),1,0)</f>
        <v>1</v>
      </c>
      <c r="R9" s="15">
        <f>SUM(O9:Q9)</f>
        <v>3</v>
      </c>
      <c r="S9" s="29">
        <f>(K9/G9)*100</f>
        <v>2.2500000000000004</v>
      </c>
      <c r="T9" s="2" t="s">
        <v>87</v>
      </c>
    </row>
    <row r="10" spans="1:20" s="3" customFormat="1" x14ac:dyDescent="0.2">
      <c r="A10" s="37"/>
      <c r="B10" s="38">
        <v>259</v>
      </c>
      <c r="C10" s="39" t="s">
        <v>68</v>
      </c>
      <c r="D10" s="38" t="s">
        <v>69</v>
      </c>
      <c r="E10" s="33" t="s">
        <v>59</v>
      </c>
      <c r="F10" s="40" t="s">
        <v>83</v>
      </c>
      <c r="G10" s="36">
        <v>124</v>
      </c>
      <c r="H10" s="65">
        <v>68</v>
      </c>
      <c r="I10" s="60">
        <f>(H10/G10)*100</f>
        <v>54.838709677419352</v>
      </c>
      <c r="J10" s="43">
        <v>0.2</v>
      </c>
      <c r="K10" s="43">
        <v>2.85</v>
      </c>
      <c r="L10" s="29">
        <f>J10*10+0.4</f>
        <v>2.4</v>
      </c>
      <c r="M10" s="62" t="s">
        <v>61</v>
      </c>
      <c r="N10" s="22">
        <f>49.936-(0.0848*H10)-(4.376*J10)-(2.924)+(2.456*K10)</f>
        <v>47.370000000000005</v>
      </c>
      <c r="O10" s="14">
        <f>IF(AND(H10&gt;44.999,H10&lt;85.001),1,0)</f>
        <v>1</v>
      </c>
      <c r="P10" s="14">
        <f>IF(AND(L10&gt;0.5,L10&lt;2.999, K10&gt;2.499),1,0)</f>
        <v>1</v>
      </c>
      <c r="Q10" s="31">
        <f>IF(OR(M10="Pr+", M10="Pr", M10="Pr-", M10="Ch+", M10="Ch", M10="Ch-"),1,0)</f>
        <v>1</v>
      </c>
      <c r="R10" s="15">
        <f>SUM(O10:Q10)</f>
        <v>3</v>
      </c>
      <c r="S10" s="29">
        <f>(K10/G10)*100</f>
        <v>2.2983870967741935</v>
      </c>
      <c r="T10" s="2" t="s">
        <v>88</v>
      </c>
    </row>
    <row r="11" spans="1:20" s="3" customFormat="1" x14ac:dyDescent="0.2">
      <c r="A11" s="37"/>
      <c r="B11" s="38">
        <v>262</v>
      </c>
      <c r="C11" s="39" t="s">
        <v>64</v>
      </c>
      <c r="D11" s="38" t="s">
        <v>65</v>
      </c>
      <c r="E11" s="33" t="s">
        <v>59</v>
      </c>
      <c r="F11" s="40" t="s">
        <v>81</v>
      </c>
      <c r="G11" s="36">
        <v>126</v>
      </c>
      <c r="H11" s="64">
        <v>64</v>
      </c>
      <c r="I11" s="60">
        <f>(H11/G11)*100</f>
        <v>50.793650793650791</v>
      </c>
      <c r="J11" s="43">
        <v>0.2</v>
      </c>
      <c r="K11" s="43">
        <v>2.6</v>
      </c>
      <c r="L11" s="29">
        <f>J11*10+0.4</f>
        <v>2.4</v>
      </c>
      <c r="M11" s="62" t="s">
        <v>61</v>
      </c>
      <c r="N11" s="22">
        <f>49.936-(0.0848*H11)-(4.376*J11)-(2.924)+(2.456*K11)</f>
        <v>47.095200000000006</v>
      </c>
      <c r="O11" s="14">
        <f>IF(AND(H11&gt;44.999,H11&lt;85.001),1,0)</f>
        <v>1</v>
      </c>
      <c r="P11" s="14">
        <f>IF(AND(L11&gt;0.5,L11&lt;2.999, K11&gt;2.499),1,0)</f>
        <v>1</v>
      </c>
      <c r="Q11" s="31">
        <f>IF(OR(M11="Pr+", M11="Pr", M11="Pr-", M11="Ch+", M11="Ch", M11="Ch-"),1,0)</f>
        <v>1</v>
      </c>
      <c r="R11" s="15">
        <f>SUM(O11:Q11)</f>
        <v>3</v>
      </c>
      <c r="S11" s="29">
        <f>(K11/G11)*100</f>
        <v>2.0634920634920633</v>
      </c>
      <c r="T11" s="2" t="s">
        <v>88</v>
      </c>
    </row>
    <row r="12" spans="1:20" s="3" customFormat="1" x14ac:dyDescent="0.2">
      <c r="A12" s="37"/>
      <c r="B12" s="38">
        <v>261</v>
      </c>
      <c r="C12" s="39" t="s">
        <v>77</v>
      </c>
      <c r="D12" s="38" t="s">
        <v>78</v>
      </c>
      <c r="E12" s="33" t="s">
        <v>59</v>
      </c>
      <c r="F12" s="40" t="s">
        <v>80</v>
      </c>
      <c r="G12" s="36">
        <v>144</v>
      </c>
      <c r="H12" s="65">
        <v>82</v>
      </c>
      <c r="I12" s="60">
        <f>(H12/G12)*100</f>
        <v>56.944444444444443</v>
      </c>
      <c r="J12" s="43">
        <v>0.25</v>
      </c>
      <c r="K12" s="43">
        <v>3.3</v>
      </c>
      <c r="L12" s="29">
        <f>J12*10+0.4</f>
        <v>2.9</v>
      </c>
      <c r="M12" s="62" t="s">
        <v>63</v>
      </c>
      <c r="N12" s="22">
        <f>49.936-(0.0848*H12)-(4.376*J12)-(2.924)+(2.456*K12)</f>
        <v>47.069199999999995</v>
      </c>
      <c r="O12" s="14">
        <f>IF(AND(H12&gt;44.999,H12&lt;85.001),1,0)</f>
        <v>1</v>
      </c>
      <c r="P12" s="14">
        <f>IF(AND(L12&gt;0.5,L12&lt;2.999, K12&gt;2.499),1,0)</f>
        <v>1</v>
      </c>
      <c r="Q12" s="31">
        <f>IF(OR(M12="Pr+", M12="Pr", M12="Pr-", M12="Ch+", M12="Ch", M12="Ch-"),1,0)</f>
        <v>1</v>
      </c>
      <c r="R12" s="15">
        <f>SUM(O12:Q12)</f>
        <v>3</v>
      </c>
      <c r="S12" s="29">
        <f>(K12/G12)*100</f>
        <v>2.2916666666666665</v>
      </c>
      <c r="T12" s="2" t="s">
        <v>88</v>
      </c>
    </row>
    <row r="13" spans="1:20" s="3" customFormat="1" x14ac:dyDescent="0.2">
      <c r="A13" s="41"/>
      <c r="B13" s="38">
        <v>548</v>
      </c>
      <c r="C13" s="39" t="s">
        <v>71</v>
      </c>
      <c r="D13" s="38" t="s">
        <v>72</v>
      </c>
      <c r="E13" s="33" t="s">
        <v>59</v>
      </c>
      <c r="F13" s="40" t="s">
        <v>84</v>
      </c>
      <c r="G13" s="36">
        <v>134</v>
      </c>
      <c r="H13" s="65">
        <v>74</v>
      </c>
      <c r="I13" s="60">
        <f>(H13/G13)*100</f>
        <v>55.223880597014926</v>
      </c>
      <c r="J13" s="43">
        <v>0.2</v>
      </c>
      <c r="K13" s="43">
        <v>2.9</v>
      </c>
      <c r="L13" s="29">
        <f>J13*10+0.4</f>
        <v>2.4</v>
      </c>
      <c r="M13" s="62" t="s">
        <v>61</v>
      </c>
      <c r="N13" s="22">
        <f>49.936-(0.0848*H13)-(4.376*J13)-(2.924)+(2.456*K13)</f>
        <v>46.984000000000002</v>
      </c>
      <c r="O13" s="14">
        <f>IF(AND(H13&gt;44.999,H13&lt;85.001),1,0)</f>
        <v>1</v>
      </c>
      <c r="P13" s="14">
        <f>IF(AND(L13&gt;0.5,L13&lt;2.999, K13&gt;2.499),1,0)</f>
        <v>1</v>
      </c>
      <c r="Q13" s="31">
        <f>IF(OR(M13="Pr+", M13="Pr", M13="Pr-", M13="Ch+", M13="Ch", M13="Ch-"),1,0)</f>
        <v>1</v>
      </c>
      <c r="R13" s="15">
        <f>SUM(O13:Q13)</f>
        <v>3</v>
      </c>
      <c r="S13" s="29">
        <f>(K13/G13)*100</f>
        <v>2.1641791044776117</v>
      </c>
      <c r="T13" s="2" t="s">
        <v>88</v>
      </c>
    </row>
    <row r="14" spans="1:20" s="3" customFormat="1" x14ac:dyDescent="0.2">
      <c r="A14" s="41"/>
      <c r="B14" s="38">
        <v>417</v>
      </c>
      <c r="C14" s="39" t="s">
        <v>75</v>
      </c>
      <c r="D14" s="38" t="s">
        <v>76</v>
      </c>
      <c r="E14" s="33" t="s">
        <v>59</v>
      </c>
      <c r="F14" s="40" t="s">
        <v>79</v>
      </c>
      <c r="G14" s="36">
        <v>145</v>
      </c>
      <c r="H14" s="64">
        <v>76</v>
      </c>
      <c r="I14" s="60">
        <f>(H14/G14)*100</f>
        <v>52.413793103448278</v>
      </c>
      <c r="J14" s="43">
        <v>0.2</v>
      </c>
      <c r="K14" s="43">
        <v>2.7</v>
      </c>
      <c r="L14" s="29">
        <f>J14*10+0.4</f>
        <v>2.4</v>
      </c>
      <c r="M14" s="62" t="s">
        <v>63</v>
      </c>
      <c r="N14" s="22">
        <f>49.936-(0.0848*H14)-(4.376*J14)-(2.924)+(2.456*K14)</f>
        <v>46.3232</v>
      </c>
      <c r="O14" s="14">
        <f>IF(AND(H14&gt;44.999,H14&lt;85.001),1,0)</f>
        <v>1</v>
      </c>
      <c r="P14" s="14">
        <f>IF(AND(L14&gt;0.5,L14&lt;2.999, K14&gt;2.499),1,0)</f>
        <v>1</v>
      </c>
      <c r="Q14" s="31">
        <f>IF(OR(M14="Pr+", M14="Pr", M14="Pr-", M14="Ch+", M14="Ch", M14="Ch-"),1,0)</f>
        <v>1</v>
      </c>
      <c r="R14" s="15">
        <f>SUM(O14:Q14)</f>
        <v>3</v>
      </c>
      <c r="S14" s="29">
        <f>(K14/G14)*100</f>
        <v>1.8620689655172415</v>
      </c>
      <c r="T14" s="2" t="s">
        <v>88</v>
      </c>
    </row>
    <row r="15" spans="1:20" s="3" customFormat="1" x14ac:dyDescent="0.2">
      <c r="A15" s="41"/>
      <c r="B15" s="38">
        <v>416</v>
      </c>
      <c r="C15" s="39" t="s">
        <v>73</v>
      </c>
      <c r="D15" s="38" t="s">
        <v>74</v>
      </c>
      <c r="E15" s="33" t="s">
        <v>59</v>
      </c>
      <c r="F15" s="40" t="s">
        <v>85</v>
      </c>
      <c r="G15" s="36">
        <v>125</v>
      </c>
      <c r="H15" s="65">
        <v>68</v>
      </c>
      <c r="I15" s="60">
        <f>(H15/G15)*100</f>
        <v>54.400000000000006</v>
      </c>
      <c r="J15" s="43">
        <v>0.2</v>
      </c>
      <c r="K15" s="43">
        <v>2.35</v>
      </c>
      <c r="L15" s="29">
        <f>J15*10+0.4</f>
        <v>2.4</v>
      </c>
      <c r="M15" s="62" t="s">
        <v>62</v>
      </c>
      <c r="N15" s="22">
        <f>49.936-(0.0848*H15)-(4.376*J15)-(2.924)+(2.456*K15)</f>
        <v>46.142000000000003</v>
      </c>
      <c r="O15" s="14">
        <f>IF(AND(H15&gt;44.999,H15&lt;85.001),1,0)</f>
        <v>1</v>
      </c>
      <c r="P15" s="14">
        <f>IF(AND(L15&gt;0.5,L15&lt;2.999, K15&gt;2.499),1,0)</f>
        <v>0</v>
      </c>
      <c r="Q15" s="31">
        <f>IF(OR(M15="Pr+", M15="Pr", M15="Pr-", M15="Ch+", M15="Ch", M15="Ch-"),1,0)</f>
        <v>1</v>
      </c>
      <c r="R15" s="15">
        <f>SUM(O15:Q15)</f>
        <v>2</v>
      </c>
      <c r="S15" s="29">
        <f>(K15/G15)*100</f>
        <v>1.8800000000000001</v>
      </c>
      <c r="T15" s="2" t="s">
        <v>89</v>
      </c>
    </row>
    <row r="16" spans="1:20" s="3" customFormat="1" x14ac:dyDescent="0.2">
      <c r="A16" s="23"/>
      <c r="B16" s="23"/>
      <c r="C16" s="23"/>
      <c r="D16" s="23"/>
      <c r="E16" s="23"/>
      <c r="F16" s="23"/>
      <c r="G16" s="23"/>
      <c r="H16" s="23"/>
      <c r="I16" s="23"/>
      <c r="J16" s="23"/>
      <c r="K16" s="23"/>
      <c r="L16" s="23"/>
      <c r="M16" s="23"/>
      <c r="N16" s="23"/>
      <c r="O16" s="23"/>
      <c r="P16" s="23"/>
      <c r="Q16" s="23"/>
      <c r="R16" s="23"/>
      <c r="S16" s="23"/>
      <c r="T16" s="2"/>
    </row>
    <row r="17" spans="1:27" s="3" customFormat="1" x14ac:dyDescent="0.2">
      <c r="A17" s="24" t="s">
        <v>5</v>
      </c>
      <c r="B17" s="25"/>
      <c r="C17" s="25"/>
      <c r="D17" s="25"/>
      <c r="E17" s="25"/>
      <c r="F17" s="25"/>
      <c r="G17" s="26">
        <f>AVERAGE(G8:G15)</f>
        <v>132</v>
      </c>
      <c r="H17" s="28">
        <f>AVERAGE(H8:H15)</f>
        <v>71</v>
      </c>
      <c r="I17" s="28"/>
      <c r="J17" s="29">
        <f>AVERAGE(J8:J15)</f>
        <v>0.20624999999999999</v>
      </c>
      <c r="K17" s="29">
        <f>AVERAGE(K8:K15)</f>
        <v>2.8499999999999996</v>
      </c>
      <c r="L17" s="29">
        <f>AVERAGE(L8:L15)</f>
        <v>2.4624999999999999</v>
      </c>
      <c r="M17" s="30"/>
      <c r="N17" s="29">
        <f>AVERAGE(N8:N15)</f>
        <v>47.088249999999995</v>
      </c>
      <c r="O17" s="30"/>
      <c r="P17" s="30"/>
      <c r="Q17" s="30"/>
      <c r="R17" s="30"/>
      <c r="S17" s="27">
        <f>AVERAGE(S8:S15)</f>
        <v>2.1591952516087258</v>
      </c>
      <c r="T17" s="2"/>
    </row>
    <row r="18" spans="1:27" s="3" customFormat="1" ht="12" x14ac:dyDescent="0.2">
      <c r="A18" s="2"/>
      <c r="B18" s="2"/>
      <c r="C18" s="2"/>
      <c r="D18" s="2"/>
      <c r="E18" s="2"/>
      <c r="F18" s="2"/>
      <c r="G18" s="2"/>
      <c r="H18" s="2"/>
      <c r="I18" s="2"/>
      <c r="J18" s="2"/>
      <c r="K18" s="2"/>
      <c r="L18" s="2"/>
      <c r="M18" s="2"/>
      <c r="N18" s="2"/>
      <c r="O18" s="2"/>
      <c r="P18" s="2"/>
      <c r="Q18" s="2"/>
      <c r="R18" s="2"/>
      <c r="S18" s="2"/>
      <c r="T18" s="2"/>
    </row>
    <row r="19" spans="1:27" s="3" customFormat="1" ht="15" x14ac:dyDescent="0.25">
      <c r="A19" s="4"/>
      <c r="B19" s="4"/>
      <c r="C19" s="50"/>
      <c r="D19" s="4"/>
      <c r="E19" s="4"/>
      <c r="F19" s="4"/>
      <c r="G19" s="4"/>
      <c r="H19" s="4"/>
      <c r="I19" s="4"/>
      <c r="J19" s="4"/>
      <c r="K19" s="4"/>
      <c r="L19" s="4"/>
      <c r="M19" s="4"/>
      <c r="N19" s="4"/>
      <c r="O19" s="4"/>
      <c r="P19" s="4"/>
      <c r="Q19" s="4"/>
      <c r="R19" s="5"/>
      <c r="S19" s="5"/>
      <c r="T19" s="6"/>
      <c r="U19" s="7"/>
      <c r="V19" s="7"/>
      <c r="W19" s="7"/>
      <c r="X19" s="7"/>
      <c r="Y19" s="7"/>
      <c r="Z19" s="7"/>
      <c r="AA19" s="7"/>
    </row>
    <row r="20" spans="1:27" s="3" customFormat="1" ht="15" x14ac:dyDescent="0.25">
      <c r="A20" s="4"/>
      <c r="B20" s="4"/>
      <c r="C20" s="4"/>
      <c r="D20" s="4"/>
      <c r="E20" s="4"/>
      <c r="F20" s="4"/>
      <c r="G20" s="4"/>
      <c r="H20" s="4"/>
      <c r="I20" s="4"/>
      <c r="J20" s="4"/>
      <c r="K20" s="4"/>
      <c r="L20" s="4"/>
      <c r="M20" s="4"/>
      <c r="N20" s="4"/>
      <c r="O20" s="4"/>
      <c r="P20" s="4"/>
      <c r="Q20" s="4"/>
      <c r="R20" s="5"/>
      <c r="S20" s="5"/>
      <c r="T20" s="6"/>
      <c r="U20" s="7"/>
      <c r="V20" s="7"/>
      <c r="W20" s="7"/>
      <c r="X20" s="7"/>
      <c r="Y20" s="7"/>
      <c r="Z20" s="7"/>
      <c r="AA20" s="7"/>
    </row>
    <row r="21" spans="1:27" s="3" customFormat="1" ht="15" customHeight="1" x14ac:dyDescent="0.25">
      <c r="A21" s="81" t="s">
        <v>13</v>
      </c>
      <c r="B21" s="81"/>
      <c r="C21" s="81"/>
      <c r="D21" s="81"/>
      <c r="E21" s="81"/>
      <c r="F21" s="81"/>
      <c r="G21" s="81"/>
      <c r="H21" s="81"/>
      <c r="I21" s="81"/>
      <c r="J21" s="81"/>
      <c r="K21" s="81"/>
      <c r="L21" s="81"/>
      <c r="M21" s="81"/>
      <c r="N21" s="81"/>
      <c r="O21" s="81"/>
      <c r="P21" s="81"/>
      <c r="Q21" s="81"/>
      <c r="R21" s="81"/>
      <c r="S21" s="81"/>
      <c r="T21" s="6"/>
      <c r="U21" s="7"/>
      <c r="V21" s="7"/>
      <c r="W21" s="7"/>
      <c r="X21" s="7"/>
      <c r="Y21" s="7"/>
      <c r="Z21" s="7"/>
      <c r="AA21" s="7"/>
    </row>
    <row r="22" spans="1:27" s="3" customFormat="1" ht="15" x14ac:dyDescent="0.25">
      <c r="A22" s="81"/>
      <c r="B22" s="81"/>
      <c r="C22" s="81"/>
      <c r="D22" s="81"/>
      <c r="E22" s="81"/>
      <c r="F22" s="81"/>
      <c r="G22" s="81"/>
      <c r="H22" s="81"/>
      <c r="I22" s="81"/>
      <c r="J22" s="81"/>
      <c r="K22" s="81"/>
      <c r="L22" s="81"/>
      <c r="M22" s="81"/>
      <c r="N22" s="81"/>
      <c r="O22" s="81"/>
      <c r="P22" s="81"/>
      <c r="Q22" s="81"/>
      <c r="R22" s="81"/>
      <c r="S22" s="81"/>
      <c r="T22" s="6"/>
      <c r="U22" s="7"/>
      <c r="V22" s="7"/>
      <c r="W22" s="7"/>
      <c r="X22" s="7"/>
      <c r="Y22" s="7"/>
      <c r="Z22" s="7"/>
      <c r="AA22" s="7"/>
    </row>
    <row r="23" spans="1:27" s="3" customFormat="1" ht="15" x14ac:dyDescent="0.25">
      <c r="A23" s="8"/>
      <c r="B23" s="8"/>
      <c r="C23" s="8"/>
      <c r="D23" s="8"/>
      <c r="E23" s="8"/>
      <c r="F23" s="8"/>
      <c r="G23" s="8"/>
      <c r="H23" s="8"/>
      <c r="I23" s="8"/>
      <c r="J23" s="8"/>
      <c r="K23" s="8"/>
      <c r="L23" s="8"/>
      <c r="M23" s="8"/>
      <c r="N23" s="8"/>
      <c r="O23" s="8"/>
      <c r="P23" s="8"/>
      <c r="Q23" s="8"/>
      <c r="R23" s="8"/>
      <c r="S23" s="8"/>
      <c r="T23" s="6"/>
      <c r="U23" s="7"/>
      <c r="V23" s="7"/>
      <c r="W23" s="7"/>
      <c r="X23" s="7"/>
      <c r="Y23" s="7"/>
      <c r="Z23" s="7"/>
      <c r="AA23" s="7"/>
    </row>
    <row r="24" spans="1:27" s="3" customFormat="1" ht="15" x14ac:dyDescent="0.25">
      <c r="A24" s="9"/>
      <c r="B24" s="4"/>
      <c r="C24" s="4"/>
      <c r="D24" s="4"/>
      <c r="E24" s="4"/>
      <c r="F24" s="4"/>
      <c r="G24" s="4"/>
      <c r="H24" s="4"/>
      <c r="I24" s="4"/>
      <c r="J24" s="4"/>
      <c r="K24" s="4"/>
      <c r="L24" s="4"/>
      <c r="M24" s="4"/>
      <c r="N24" s="4"/>
      <c r="O24" s="4"/>
      <c r="P24" s="4"/>
      <c r="Q24" s="4"/>
      <c r="R24" s="5"/>
      <c r="S24" s="5"/>
      <c r="T24" s="6"/>
      <c r="U24" s="7"/>
      <c r="V24" s="7"/>
      <c r="W24" s="7"/>
      <c r="X24" s="7"/>
      <c r="Y24" s="7"/>
      <c r="Z24" s="7"/>
      <c r="AA24" s="7"/>
    </row>
    <row r="25" spans="1:27" s="3" customFormat="1" ht="15" x14ac:dyDescent="0.25">
      <c r="A25" s="7"/>
      <c r="B25" s="7"/>
      <c r="C25" s="7"/>
      <c r="D25" s="7"/>
      <c r="E25" s="7"/>
      <c r="F25" s="7"/>
      <c r="G25" s="7"/>
      <c r="H25" s="7"/>
      <c r="I25" s="7"/>
      <c r="J25" s="7"/>
      <c r="K25" s="7"/>
      <c r="L25" s="7"/>
      <c r="M25" s="7"/>
      <c r="N25" s="7"/>
      <c r="O25" s="7"/>
      <c r="P25" s="7"/>
      <c r="Q25" s="7"/>
      <c r="R25" s="10"/>
      <c r="S25" s="10"/>
      <c r="T25" s="11"/>
      <c r="U25" s="7"/>
      <c r="V25" s="7"/>
      <c r="W25" s="7"/>
      <c r="X25" s="7"/>
      <c r="Y25" s="7"/>
      <c r="Z25" s="7"/>
      <c r="AA25" s="7"/>
    </row>
    <row r="26" spans="1:27" s="3" customFormat="1" ht="12" x14ac:dyDescent="0.2"/>
    <row r="27" spans="1:27" s="3" customFormat="1" ht="12" x14ac:dyDescent="0.2"/>
    <row r="28" spans="1:27" s="3" customFormat="1" ht="12" x14ac:dyDescent="0.2"/>
    <row r="29" spans="1:27" s="3" customFormat="1" ht="12" x14ac:dyDescent="0.2"/>
    <row r="30" spans="1:27" s="3" customFormat="1" ht="12" x14ac:dyDescent="0.2"/>
    <row r="31" spans="1:27" s="3" customFormat="1" ht="12" x14ac:dyDescent="0.2"/>
    <row r="32" spans="1:27" s="3" customFormat="1" ht="12" x14ac:dyDescent="0.2"/>
    <row r="33" s="3" customFormat="1" ht="12" x14ac:dyDescent="0.2"/>
    <row r="34" s="3" customFormat="1" ht="12" x14ac:dyDescent="0.2"/>
  </sheetData>
  <sortState xmlns:xlrd2="http://schemas.microsoft.com/office/spreadsheetml/2017/richdata2" ref="B8:S15">
    <sortCondition descending="1" ref="N8:N15"/>
  </sortState>
  <mergeCells count="18">
    <mergeCell ref="A21:S22"/>
    <mergeCell ref="R6:R7"/>
    <mergeCell ref="A3:S3"/>
    <mergeCell ref="A2:S2"/>
    <mergeCell ref="S5:S7"/>
    <mergeCell ref="L5:L7"/>
    <mergeCell ref="M5:M7"/>
    <mergeCell ref="A5:A7"/>
    <mergeCell ref="B5:B7"/>
    <mergeCell ref="N5:N7"/>
    <mergeCell ref="O5:R5"/>
    <mergeCell ref="A1:S1"/>
    <mergeCell ref="J5:K5"/>
    <mergeCell ref="H5:H6"/>
    <mergeCell ref="E5:E7"/>
    <mergeCell ref="G5:G7"/>
    <mergeCell ref="C5:D5"/>
    <mergeCell ref="F4:L4"/>
  </mergeCells>
  <phoneticPr fontId="0" type="noConversion"/>
  <conditionalFormatting sqref="G8:G15">
    <cfRule type="cellIs" dxfId="6" priority="7" operator="notBetween">
      <formula>110</formula>
      <formula>165</formula>
    </cfRule>
  </conditionalFormatting>
  <conditionalFormatting sqref="H8:H15">
    <cfRule type="cellIs" dxfId="5" priority="6" operator="notBetween">
      <formula>45</formula>
      <formula>85</formula>
    </cfRule>
  </conditionalFormatting>
  <conditionalFormatting sqref="I8:I15">
    <cfRule type="cellIs" dxfId="4" priority="9" operator="notBetween">
      <formula>48</formula>
      <formula>54</formula>
    </cfRule>
  </conditionalFormatting>
  <conditionalFormatting sqref="J8:J15">
    <cfRule type="cellIs" dxfId="3" priority="5" operator="notBetween">
      <formula>0.15</formula>
      <formula>0.25</formula>
    </cfRule>
  </conditionalFormatting>
  <conditionalFormatting sqref="K8:K15">
    <cfRule type="cellIs" dxfId="2" priority="4" operator="notBetween">
      <formula>2.5</formula>
      <formula>4</formula>
    </cfRule>
  </conditionalFormatting>
  <conditionalFormatting sqref="L8:L15">
    <cfRule type="cellIs" dxfId="1" priority="3" operator="lessThan">
      <formula>2.99</formula>
    </cfRule>
  </conditionalFormatting>
  <conditionalFormatting sqref="M8:M15">
    <cfRule type="containsText" dxfId="0" priority="1" operator="containsText" text="G">
      <formula>NOT(ISERROR(SEARCH("G",M8)))</formula>
    </cfRule>
  </conditionalFormatting>
  <printOptions horizontalCentered="1"/>
  <pageMargins left="0.5" right="0.5" top="0.5" bottom="0.5" header="0.5" footer="0.5"/>
  <pageSetup scale="54" orientation="landscape" horizontalDpi="4294967292" verticalDpi="4294967292"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Certification Standards</vt:lpstr>
      <vt:lpstr>Carcass Data</vt:lpstr>
      <vt:lpstr>'Carcass Data'!Print_Area</vt:lpstr>
      <vt:lpstr>'Carcass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STATION4</dc:creator>
  <cp:keywords/>
  <dc:description/>
  <cp:lastModifiedBy>Hoepfner, Denise</cp:lastModifiedBy>
  <cp:revision/>
  <cp:lastPrinted>2018-01-05T23:20:50Z</cp:lastPrinted>
  <dcterms:created xsi:type="dcterms:W3CDTF">2015-07-07T02:06:11Z</dcterms:created>
  <dcterms:modified xsi:type="dcterms:W3CDTF">2023-07-31T19:26:16Z</dcterms:modified>
  <cp:category/>
  <cp:contentStatus/>
</cp:coreProperties>
</file>