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0" windowWidth="12060" windowHeight="6780" activeTab="0"/>
  </bookViews>
  <sheets>
    <sheet name="Existing_OnFarm" sheetId="1" r:id="rId1"/>
    <sheet name="New_OnFarm" sheetId="2" r:id="rId2"/>
    <sheet name="C" sheetId="3" r:id="rId3"/>
    <sheet name="Current" sheetId="4" r:id="rId4"/>
    <sheet name="BrkEven_OldFarm" sheetId="5" r:id="rId5"/>
  </sheets>
  <definedNames>
    <definedName name="__123Graph_A" hidden="1">'New_OnFarm'!$B$66:$G$66</definedName>
    <definedName name="__123Graph_ABrkEven_OldFarm" hidden="1">'Existing_OnFarm'!$B$49:$G$49</definedName>
    <definedName name="__123Graph_AGraph2" hidden="1">'Existing_OnFarm'!$B$49:$G$49</definedName>
    <definedName name="__123Graph_AInserted2" hidden="1">'New_OnFarm'!$B$66:$G$66</definedName>
    <definedName name="__123Graph_LBL_A" hidden="1">'New_OnFarm'!$B$66:$G$66</definedName>
    <definedName name="__123Graph_LBL_AGraph2" hidden="1">'Existing_OnFarm'!$B$49:$G$49</definedName>
    <definedName name="__123Graph_LBL_AInserted2" hidden="1">'New_OnFarm'!$B$66:$G$66</definedName>
    <definedName name="__123Graph_X" hidden="1">'New_OnFarm'!$B$57:$G$57</definedName>
    <definedName name="__123Graph_XGraph2" hidden="1">'Existing_OnFarm'!$B$40:$G$40</definedName>
    <definedName name="_Order1" hidden="1">255</definedName>
    <definedName name="_Order2" hidden="1">255</definedName>
    <definedName name="_xlnm.Print_Area" localSheetId="0">'Existing_OnFarm'!$A$2:$I$34</definedName>
    <definedName name="Print_Area_MI" localSheetId="0">'Existing_OnFarm'!$A$2:$I$34</definedName>
  </definedNames>
  <calcPr fullCalcOnLoad="1"/>
</workbook>
</file>

<file path=xl/sharedStrings.xml><?xml version="1.0" encoding="utf-8"?>
<sst xmlns="http://schemas.openxmlformats.org/spreadsheetml/2006/main" count="104" uniqueCount="63">
  <si>
    <t>On Farm Storage Costs for Existing Structures</t>
  </si>
  <si>
    <t xml:space="preserve">Enter the Requested Information In any Units Desired.  </t>
  </si>
  <si>
    <t>Make Sure ALL Enteries Are In the Same Units. (Bushels, Tons, CWT, Etc.)</t>
  </si>
  <si>
    <t>Harvest Price</t>
  </si>
  <si>
    <t>Length of Six Storage Periods (Months)</t>
  </si>
  <si>
    <t xml:space="preserve">     Storage Period #1 (Length in Months)</t>
  </si>
  <si>
    <t xml:space="preserve">     Storage Period #2 (Length in Months)</t>
  </si>
  <si>
    <t xml:space="preserve">     Storage Period #3 (Length in Months)</t>
  </si>
  <si>
    <t xml:space="preserve">     Storage Period #4 (Length in Months)</t>
  </si>
  <si>
    <t xml:space="preserve">     Storage Period #5 (Length in Months)</t>
  </si>
  <si>
    <t xml:space="preserve">     Storage Period #6 (Length in Months)</t>
  </si>
  <si>
    <t>Local Mill Levy</t>
  </si>
  <si>
    <t>Annual Cost of Existing Storage ($/Unit)</t>
  </si>
  <si>
    <t>Grain Type</t>
  </si>
  <si>
    <t>Wheat</t>
  </si>
  <si>
    <t>Interest on Stored Grain</t>
  </si>
  <si>
    <t>Trucking Charges in Dollars/Unit (Bu, Cwt, Ton)</t>
  </si>
  <si>
    <t xml:space="preserve">   Field to Bin</t>
  </si>
  <si>
    <t xml:space="preserve">   Bin to Town</t>
  </si>
  <si>
    <t xml:space="preserve">   Field to Town</t>
  </si>
  <si>
    <t>Initial Shrink</t>
  </si>
  <si>
    <t xml:space="preserve">Percent Annual Storage Shrink </t>
  </si>
  <si>
    <t>Misc. Cost in Dollars/Unit  (Bu, CWT, Etc.)</t>
  </si>
  <si>
    <t>Intermediate Calculations:</t>
  </si>
  <si>
    <t xml:space="preserve">Hauling Costs Calculation:  </t>
  </si>
  <si>
    <t>&gt;&gt;Includes Those EXTRA Hauling Costs Due to Storage Decision</t>
  </si>
  <si>
    <t>Shrink Calculations for Monthly Shrink Costs</t>
  </si>
  <si>
    <t>&gt;&gt;Initial Shrink (Taken Imediately)</t>
  </si>
  <si>
    <t>&gt;&gt;Monthly Storage Shrink Due to Moisture Loss, Insects, Etc.</t>
  </si>
  <si>
    <t xml:space="preserve">Insurance Costs </t>
  </si>
  <si>
    <t xml:space="preserve">Monthly Interest Costs On Stored Grain </t>
  </si>
  <si>
    <t>&gt;&gt;Opportunity Costs</t>
  </si>
  <si>
    <t>Results</t>
  </si>
  <si>
    <t>Months of Storage Considered</t>
  </si>
  <si>
    <t>Cost Item Included in Total Storage Costs</t>
  </si>
  <si>
    <t>Hauling/Transportation Costs</t>
  </si>
  <si>
    <t>Initial Shrink + Storage Shrink</t>
  </si>
  <si>
    <t>Insurance</t>
  </si>
  <si>
    <t>Miscellaneous Costs</t>
  </si>
  <si>
    <t>Interest Charge</t>
  </si>
  <si>
    <t>Storage Costs (Prorated over Storage Period)</t>
  </si>
  <si>
    <t>Tax on Stored Grain</t>
  </si>
  <si>
    <t>Total Costs of Storing Grain ($/Unit)</t>
  </si>
  <si>
    <t>Breakeven Price to Cover Storage Costs</t>
  </si>
  <si>
    <t>On Farm Storage Costs for New Farm Storage Construction</t>
  </si>
  <si>
    <t>Cost of New Bin Construction</t>
  </si>
  <si>
    <t>Expected Life of New Bin</t>
  </si>
  <si>
    <t>Capacity (Number of Units)</t>
  </si>
  <si>
    <t>Interest Rate on Investment</t>
  </si>
  <si>
    <t>Appraised Value For Tax Purposes</t>
  </si>
  <si>
    <t>Annual Costs for New Grain Storage ($/Unit)</t>
  </si>
  <si>
    <t>&gt;&gt;Depreciation</t>
  </si>
  <si>
    <t>&gt;&gt;Interest</t>
  </si>
  <si>
    <t>&gt;&gt;Taxes</t>
  </si>
  <si>
    <t>Based on Taxable Value Rate of</t>
  </si>
  <si>
    <t>&gt;&gt;Insurance</t>
  </si>
  <si>
    <t>Total Annual Costs Per Unit</t>
  </si>
  <si>
    <t>Months</t>
  </si>
  <si>
    <t>Interest</t>
  </si>
  <si>
    <t>Storage</t>
  </si>
  <si>
    <t>Storage Tax</t>
  </si>
  <si>
    <t>Total Cost</t>
  </si>
  <si>
    <t>Breakeven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</si>
</sst>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_);\(&quot;$&quot;#,##0.0000\)"/>
    <numFmt numFmtId="166" formatCode="0.0000_)"/>
    <numFmt numFmtId="167" formatCode="&quot;$&quot;#,##0.000_);\(&quot;$&quot;#,##0.000\)"/>
    <numFmt numFmtId="168" formatCode="0.000%"/>
    <numFmt numFmtId="169" formatCode="0.000_)"/>
  </numFmts>
  <fonts count="14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12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sz val="14"/>
      <name val="Helv"/>
      <family val="0"/>
    </font>
    <font>
      <b/>
      <sz val="14"/>
      <color indexed="10"/>
      <name val="Helv"/>
      <family val="0"/>
    </font>
    <font>
      <b/>
      <sz val="10"/>
      <color indexed="12"/>
      <name val="Helv"/>
      <family val="2"/>
    </font>
    <font>
      <b/>
      <sz val="10"/>
      <color indexed="17"/>
      <name val="Helv"/>
      <family val="2"/>
    </font>
    <font>
      <b/>
      <sz val="10"/>
      <color indexed="18"/>
      <name val="Helv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/>
      <right style="double"/>
      <top style="double"/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Alignment="1">
      <alignment horizontal="left"/>
    </xf>
    <xf numFmtId="164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 applyProtection="1">
      <alignment/>
      <protection/>
    </xf>
    <xf numFmtId="164" fontId="5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left"/>
      <protection/>
    </xf>
    <xf numFmtId="164" fontId="6" fillId="0" borderId="2" xfId="0" applyNumberFormat="1" applyFont="1" applyBorder="1" applyAlignment="1" applyProtection="1">
      <alignment horizontal="left"/>
      <protection/>
    </xf>
    <xf numFmtId="164" fontId="0" fillId="0" borderId="3" xfId="0" applyNumberFormat="1" applyBorder="1" applyAlignment="1" applyProtection="1">
      <alignment horizontal="left"/>
      <protection/>
    </xf>
    <xf numFmtId="166" fontId="0" fillId="0" borderId="3" xfId="0" applyNumberForma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/>
      <protection/>
    </xf>
    <xf numFmtId="164" fontId="7" fillId="0" borderId="1" xfId="0" applyNumberFormat="1" applyFont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5" fontId="0" fillId="0" borderId="4" xfId="0" applyNumberFormat="1" applyBorder="1" applyAlignment="1" applyProtection="1">
      <alignment/>
      <protection/>
    </xf>
    <xf numFmtId="164" fontId="9" fillId="0" borderId="1" xfId="0" applyNumberFormat="1" applyFont="1" applyBorder="1" applyAlignment="1" applyProtection="1">
      <alignment horizontal="left"/>
      <protection/>
    </xf>
    <xf numFmtId="164" fontId="9" fillId="0" borderId="1" xfId="0" applyNumberFormat="1" applyFont="1" applyBorder="1" applyAlignment="1" applyProtection="1">
      <alignment/>
      <protection/>
    </xf>
    <xf numFmtId="164" fontId="9" fillId="0" borderId="5" xfId="0" applyNumberFormat="1" applyFont="1" applyBorder="1" applyAlignment="1" applyProtection="1">
      <alignment horizontal="left"/>
      <protection/>
    </xf>
    <xf numFmtId="169" fontId="9" fillId="0" borderId="3" xfId="0" applyNumberFormat="1" applyFont="1" applyBorder="1" applyAlignment="1" applyProtection="1">
      <alignment/>
      <protection/>
    </xf>
    <xf numFmtId="164" fontId="9" fillId="0" borderId="6" xfId="0" applyNumberFormat="1" applyFont="1" applyBorder="1" applyAlignment="1" applyProtection="1">
      <alignment horizontal="left"/>
      <protection/>
    </xf>
    <xf numFmtId="169" fontId="9" fillId="0" borderId="7" xfId="0" applyNumberFormat="1" applyFont="1" applyBorder="1" applyAlignment="1" applyProtection="1">
      <alignment/>
      <protection/>
    </xf>
    <xf numFmtId="164" fontId="8" fillId="0" borderId="8" xfId="0" applyNumberFormat="1" applyFont="1" applyBorder="1" applyAlignment="1" applyProtection="1">
      <alignment horizontal="left"/>
      <protection/>
    </xf>
    <xf numFmtId="169" fontId="8" fillId="0" borderId="9" xfId="0" applyNumberFormat="1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left"/>
      <protection/>
    </xf>
    <xf numFmtId="167" fontId="10" fillId="0" borderId="0" xfId="0" applyNumberFormat="1" applyFont="1" applyAlignment="1" applyProtection="1">
      <alignment/>
      <protection/>
    </xf>
    <xf numFmtId="164" fontId="6" fillId="2" borderId="0" xfId="0" applyNumberFormat="1" applyFont="1" applyFill="1" applyAlignment="1" applyProtection="1">
      <alignment horizontal="left"/>
      <protection/>
    </xf>
    <xf numFmtId="164" fontId="5" fillId="2" borderId="0" xfId="0" applyNumberFormat="1" applyFont="1" applyFill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164" fontId="6" fillId="3" borderId="0" xfId="0" applyNumberFormat="1" applyFont="1" applyFill="1" applyAlignment="1" applyProtection="1">
      <alignment/>
      <protection/>
    </xf>
    <xf numFmtId="164" fontId="11" fillId="0" borderId="0" xfId="0" applyNumberFormat="1" applyFont="1" applyAlignment="1" applyProtection="1">
      <alignment/>
      <protection locked="0"/>
    </xf>
    <xf numFmtId="7" fontId="11" fillId="0" borderId="0" xfId="0" applyNumberFormat="1" applyFont="1" applyAlignment="1" applyProtection="1">
      <alignment/>
      <protection locked="0"/>
    </xf>
    <xf numFmtId="10" fontId="11" fillId="0" borderId="0" xfId="0" applyNumberFormat="1" applyFont="1" applyAlignment="1" applyProtection="1">
      <alignment/>
      <protection locked="0"/>
    </xf>
    <xf numFmtId="164" fontId="11" fillId="0" borderId="10" xfId="0" applyNumberFormat="1" applyFont="1" applyBorder="1" applyAlignment="1" applyProtection="1">
      <alignment/>
      <protection locked="0"/>
    </xf>
    <xf numFmtId="164" fontId="11" fillId="4" borderId="11" xfId="0" applyNumberFormat="1" applyFont="1" applyFill="1" applyBorder="1" applyAlignment="1" applyProtection="1">
      <alignment/>
      <protection locked="0"/>
    </xf>
    <xf numFmtId="164" fontId="11" fillId="0" borderId="11" xfId="0" applyNumberFormat="1" applyFont="1" applyBorder="1" applyAlignment="1" applyProtection="1">
      <alignment/>
      <protection locked="0"/>
    </xf>
    <xf numFmtId="7" fontId="11" fillId="0" borderId="11" xfId="0" applyNumberFormat="1" applyFont="1" applyBorder="1" applyAlignment="1" applyProtection="1">
      <alignment/>
      <protection locked="0"/>
    </xf>
    <xf numFmtId="164" fontId="11" fillId="0" borderId="11" xfId="0" applyNumberFormat="1" applyFont="1" applyBorder="1" applyAlignment="1" applyProtection="1">
      <alignment horizontal="left"/>
      <protection locked="0"/>
    </xf>
    <xf numFmtId="10" fontId="11" fillId="0" borderId="12" xfId="0" applyNumberFormat="1" applyFont="1" applyBorder="1" applyAlignment="1" applyProtection="1">
      <alignment/>
      <protection locked="0"/>
    </xf>
    <xf numFmtId="7" fontId="11" fillId="0" borderId="10" xfId="0" applyNumberFormat="1" applyFont="1" applyBorder="1" applyAlignment="1" applyProtection="1">
      <alignment/>
      <protection locked="0"/>
    </xf>
    <xf numFmtId="10" fontId="11" fillId="0" borderId="11" xfId="0" applyNumberFormat="1" applyFont="1" applyBorder="1" applyAlignment="1" applyProtection="1">
      <alignment/>
      <protection locked="0"/>
    </xf>
    <xf numFmtId="7" fontId="11" fillId="0" borderId="12" xfId="0" applyNumberFormat="1" applyFont="1" applyBorder="1" applyAlignment="1" applyProtection="1">
      <alignment/>
      <protection locked="0"/>
    </xf>
    <xf numFmtId="165" fontId="12" fillId="0" borderId="13" xfId="0" applyNumberFormat="1" applyFont="1" applyBorder="1" applyAlignment="1" applyProtection="1">
      <alignment/>
      <protection/>
    </xf>
    <xf numFmtId="164" fontId="13" fillId="0" borderId="9" xfId="0" applyNumberFormat="1" applyFont="1" applyBorder="1" applyAlignment="1" applyProtection="1">
      <alignment horizontal="left"/>
      <protection/>
    </xf>
    <xf numFmtId="167" fontId="13" fillId="0" borderId="9" xfId="0" applyNumberFormat="1" applyFont="1" applyBorder="1" applyAlignment="1" applyProtection="1">
      <alignment/>
      <protection/>
    </xf>
    <xf numFmtId="164" fontId="12" fillId="0" borderId="13" xfId="0" applyNumberFormat="1" applyFont="1" applyBorder="1" applyAlignment="1" applyProtection="1">
      <alignment horizontal="left"/>
      <protection/>
    </xf>
    <xf numFmtId="164" fontId="0" fillId="4" borderId="0" xfId="0" applyFill="1" applyAlignment="1">
      <alignment/>
    </xf>
    <xf numFmtId="164" fontId="5" fillId="0" borderId="0" xfId="0" applyNumberFormat="1" applyFont="1" applyAlignment="1" applyProtection="1">
      <alignment horizontal="centerContinuous"/>
      <protection/>
    </xf>
    <xf numFmtId="164" fontId="5" fillId="2" borderId="0" xfId="0" applyNumberFormat="1" applyFont="1" applyFill="1" applyAlignment="1" applyProtection="1">
      <alignment horizontal="centerContinuous"/>
      <protection/>
    </xf>
    <xf numFmtId="164" fontId="5" fillId="0" borderId="2" xfId="0" applyNumberFormat="1" applyFont="1" applyBorder="1" applyAlignment="1" applyProtection="1">
      <alignment horizontal="center"/>
      <protection/>
    </xf>
    <xf numFmtId="7" fontId="11" fillId="0" borderId="14" xfId="0" applyNumberFormat="1" applyFont="1" applyBorder="1" applyAlignment="1" applyProtection="1">
      <alignment/>
      <protection locked="0"/>
    </xf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3" borderId="0" xfId="0" applyNumberFormat="1" applyFill="1" applyAlignment="1" applyProtection="1">
      <alignment/>
      <protection/>
    </xf>
    <xf numFmtId="164" fontId="5" fillId="4" borderId="0" xfId="0" applyNumberFormat="1" applyFont="1" applyFill="1" applyAlignment="1" applyProtection="1">
      <alignment/>
      <protection/>
    </xf>
    <xf numFmtId="7" fontId="8" fillId="4" borderId="0" xfId="0" applyNumberFormat="1" applyFont="1" applyFill="1" applyAlignment="1" applyProtection="1">
      <alignment/>
      <protection/>
    </xf>
    <xf numFmtId="164" fontId="9" fillId="4" borderId="0" xfId="0" applyNumberFormat="1" applyFont="1" applyFill="1" applyAlignment="1" applyProtection="1">
      <alignment/>
      <protection/>
    </xf>
    <xf numFmtId="164" fontId="6" fillId="4" borderId="0" xfId="0" applyNumberFormat="1" applyFont="1" applyFill="1" applyAlignment="1" applyProtection="1">
      <alignment horizontal="left"/>
      <protection/>
    </xf>
    <xf numFmtId="7" fontId="0" fillId="4" borderId="0" xfId="0" applyNumberFormat="1" applyFill="1" applyAlignment="1" applyProtection="1">
      <alignment/>
      <protection/>
    </xf>
    <xf numFmtId="164" fontId="7" fillId="4" borderId="0" xfId="0" applyNumberFormat="1" applyFont="1" applyFill="1" applyAlignment="1" applyProtection="1">
      <alignment/>
      <protection/>
    </xf>
    <xf numFmtId="164" fontId="0" fillId="4" borderId="0" xfId="0" applyNumberFormat="1" applyFill="1" applyAlignment="1" applyProtection="1">
      <alignment/>
      <protection/>
    </xf>
    <xf numFmtId="164" fontId="8" fillId="4" borderId="0" xfId="0" applyNumberFormat="1" applyFont="1" applyFill="1" applyAlignment="1" applyProtection="1">
      <alignment/>
      <protection/>
    </xf>
    <xf numFmtId="7" fontId="9" fillId="4" borderId="0" xfId="0" applyNumberFormat="1" applyFont="1" applyFill="1" applyAlignment="1" applyProtection="1">
      <alignment/>
      <protection/>
    </xf>
    <xf numFmtId="10" fontId="9" fillId="4" borderId="0" xfId="0" applyNumberFormat="1" applyFont="1" applyFill="1" applyAlignment="1" applyProtection="1">
      <alignment/>
      <protection/>
    </xf>
    <xf numFmtId="164" fontId="6" fillId="5" borderId="0" xfId="0" applyNumberFormat="1" applyFont="1" applyFill="1" applyAlignment="1" applyProtection="1">
      <alignment horizontal="left"/>
      <protection/>
    </xf>
    <xf numFmtId="164" fontId="5" fillId="5" borderId="0" xfId="0" applyNumberFormat="1" applyFont="1" applyFill="1" applyAlignment="1" applyProtection="1">
      <alignment/>
      <protection/>
    </xf>
    <xf numFmtId="164" fontId="0" fillId="5" borderId="0" xfId="0" applyNumberForma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Breakeven Price-Existing Farm Storage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1325"/>
          <c:w val="0.8965"/>
          <c:h val="0.788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numFmt formatCode="&quot;$&quot;#,##0.00_);\(&quot;$&quot;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0_);\(&quot;$&quot;#,##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Existing_OnFarm!$B$40:$G$40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10</c:v>
                </c:pt>
                <c:pt idx="4">
                  <c:v>15</c:v>
                </c:pt>
                <c:pt idx="5">
                  <c:v>24</c:v>
                </c:pt>
              </c:numCache>
            </c:numRef>
          </c:cat>
          <c:val>
            <c:numRef>
              <c:f>Existing_OnFarm!$B$49:$G$49</c:f>
              <c:numCache>
                <c:ptCount val="6"/>
                <c:pt idx="0">
                  <c:v>4.28</c:v>
                </c:pt>
                <c:pt idx="1">
                  <c:v>4.41</c:v>
                </c:pt>
                <c:pt idx="2">
                  <c:v>4.54</c:v>
                </c:pt>
                <c:pt idx="3">
                  <c:v>4.583333333333333</c:v>
                </c:pt>
                <c:pt idx="4">
                  <c:v>4.8</c:v>
                </c:pt>
                <c:pt idx="5">
                  <c:v>5.1899999999999995</c:v>
                </c:pt>
              </c:numCache>
            </c:numRef>
          </c:val>
          <c:smooth val="0"/>
        </c:ser>
        <c:marker val="1"/>
        <c:axId val="47928437"/>
        <c:axId val="28702750"/>
      </c:lineChart>
      <c:catAx>
        <c:axId val="479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Months of Storage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8702750"/>
        <c:crosses val="autoZero"/>
        <c:auto val="0"/>
        <c:lblOffset val="100"/>
        <c:noMultiLvlLbl val="0"/>
      </c:catAx>
      <c:valAx>
        <c:axId val="28702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 Per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28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Breakeven Price For New Farm Storage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235"/>
          <c:w val="0.899"/>
          <c:h val="0.760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numFmt formatCode="&quot;$&quot;#,##0.00_);\(&quot;$&quot;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0_);\(&quot;$&quot;#,##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New_OnFarm!$B$57:$G$57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10</c:v>
                </c:pt>
                <c:pt idx="4">
                  <c:v>15</c:v>
                </c:pt>
                <c:pt idx="5">
                  <c:v>24</c:v>
                </c:pt>
              </c:numCache>
            </c:numRef>
          </c:cat>
          <c:val>
            <c:numRef>
              <c:f>New_OnFarm!$B$66:$G$66</c:f>
              <c:numCache>
                <c:ptCount val="6"/>
                <c:pt idx="0">
                  <c:v>4.342070666666666</c:v>
                </c:pt>
                <c:pt idx="1">
                  <c:v>4.534141333333333</c:v>
                </c:pt>
                <c:pt idx="2">
                  <c:v>4.726212</c:v>
                </c:pt>
                <c:pt idx="3">
                  <c:v>4.790235555555555</c:v>
                </c:pt>
                <c:pt idx="4">
                  <c:v>5.110353333333333</c:v>
                </c:pt>
                <c:pt idx="5">
                  <c:v>5.686565333333333</c:v>
                </c:pt>
              </c:numCache>
            </c:numRef>
          </c:val>
          <c:smooth val="0"/>
        </c:ser>
        <c:marker val="1"/>
        <c:axId val="56998159"/>
        <c:axId val="43221384"/>
      </c:lineChart>
      <c:catAx>
        <c:axId val="5699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Months of Storage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3221384"/>
        <c:crosses val="autoZero"/>
        <c:auto val="0"/>
        <c:lblOffset val="100"/>
        <c:noMultiLvlLbl val="0"/>
      </c:catAx>
      <c:valAx>
        <c:axId val="4322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 Per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98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Breakeven Price For New Farm Storage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875"/>
          <c:w val="0.953"/>
          <c:h val="0.84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New_OnFarm!$B$57:$G$57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10</c:v>
                </c:pt>
                <c:pt idx="4">
                  <c:v>15</c:v>
                </c:pt>
                <c:pt idx="5">
                  <c:v>24</c:v>
                </c:pt>
              </c:numCache>
            </c:numRef>
          </c:cat>
          <c:val>
            <c:numRef>
              <c:f>New_OnFarm!$B$66:$G$66</c:f>
              <c:numCache>
                <c:ptCount val="6"/>
                <c:pt idx="0">
                  <c:v>4.342070666666666</c:v>
                </c:pt>
                <c:pt idx="1">
                  <c:v>4.534141333333333</c:v>
                </c:pt>
                <c:pt idx="2">
                  <c:v>4.726212</c:v>
                </c:pt>
                <c:pt idx="3">
                  <c:v>4.790235555555555</c:v>
                </c:pt>
                <c:pt idx="4">
                  <c:v>5.110353333333333</c:v>
                </c:pt>
                <c:pt idx="5">
                  <c:v>5.686565333333333</c:v>
                </c:pt>
              </c:numCache>
            </c:numRef>
          </c:val>
          <c:smooth val="0"/>
        </c:ser>
        <c:marker val="1"/>
        <c:axId val="53448137"/>
        <c:axId val="11271186"/>
      </c:lineChart>
      <c:catAx>
        <c:axId val="5344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Months of Storage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1271186"/>
        <c:crosses val="autoZero"/>
        <c:auto val="0"/>
        <c:lblOffset val="100"/>
        <c:noMultiLvlLbl val="0"/>
      </c:catAx>
      <c:valAx>
        <c:axId val="1127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 Per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48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Breakeven Price To Cover Variable Cost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875"/>
          <c:w val="0.953"/>
          <c:h val="0.84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Existing_OnFarm!$B$40:$G$40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10</c:v>
                </c:pt>
                <c:pt idx="4">
                  <c:v>15</c:v>
                </c:pt>
                <c:pt idx="5">
                  <c:v>24</c:v>
                </c:pt>
              </c:numCache>
            </c:numRef>
          </c:cat>
          <c:val>
            <c:numRef>
              <c:f>Existing_OnFarm!$B$49:$G$49</c:f>
              <c:numCache>
                <c:ptCount val="6"/>
                <c:pt idx="0">
                  <c:v>4.28</c:v>
                </c:pt>
                <c:pt idx="1">
                  <c:v>4.41</c:v>
                </c:pt>
                <c:pt idx="2">
                  <c:v>4.54</c:v>
                </c:pt>
                <c:pt idx="3">
                  <c:v>4.583333333333333</c:v>
                </c:pt>
                <c:pt idx="4">
                  <c:v>4.8</c:v>
                </c:pt>
                <c:pt idx="5">
                  <c:v>5.1899999999999995</c:v>
                </c:pt>
              </c:numCache>
            </c:numRef>
          </c:val>
          <c:smooth val="0"/>
        </c:ser>
        <c:marker val="1"/>
        <c:axId val="34331811"/>
        <c:axId val="40550844"/>
      </c:lineChart>
      <c:catAx>
        <c:axId val="3433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Months of Storage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0550844"/>
        <c:crosses val="autoZero"/>
        <c:auto val="0"/>
        <c:lblOffset val="100"/>
        <c:noMultiLvlLbl val="0"/>
      </c:catAx>
      <c:valAx>
        <c:axId val="4055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 Per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3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6</xdr:row>
      <xdr:rowOff>57150</xdr:rowOff>
    </xdr:from>
    <xdr:to>
      <xdr:col>8</xdr:col>
      <xdr:colOff>590550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4095750" y="1228725"/>
        <a:ext cx="42767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6</xdr:row>
      <xdr:rowOff>57150</xdr:rowOff>
    </xdr:from>
    <xdr:to>
      <xdr:col>7</xdr:col>
      <xdr:colOff>209550</xdr:colOff>
      <xdr:row>21</xdr:row>
      <xdr:rowOff>190500</xdr:rowOff>
    </xdr:to>
    <xdr:graphicFrame>
      <xdr:nvGraphicFramePr>
        <xdr:cNvPr id="1" name="Chart 1"/>
        <xdr:cNvGraphicFramePr/>
      </xdr:nvGraphicFramePr>
      <xdr:xfrm>
        <a:off x="4067175" y="1190625"/>
        <a:ext cx="43815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124450"/>
    <xdr:graphicFrame>
      <xdr:nvGraphicFramePr>
        <xdr:cNvPr id="1" name="Shape 1025"/>
        <xdr:cNvGraphicFramePr/>
      </xdr:nvGraphicFramePr>
      <xdr:xfrm>
        <a:off x="0" y="0"/>
        <a:ext cx="95726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124450"/>
    <xdr:graphicFrame>
      <xdr:nvGraphicFramePr>
        <xdr:cNvPr id="1" name="Shape 1025"/>
        <xdr:cNvGraphicFramePr/>
      </xdr:nvGraphicFramePr>
      <xdr:xfrm>
        <a:off x="0" y="0"/>
        <a:ext cx="95726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G49"/>
  <sheetViews>
    <sheetView showGridLines="0" tabSelected="1" workbookViewId="0" topLeftCell="A1">
      <selection activeCell="A1" sqref="A1"/>
    </sheetView>
  </sheetViews>
  <sheetFormatPr defaultColWidth="9.7109375" defaultRowHeight="12.75"/>
  <cols>
    <col min="1" max="1" width="48.7109375" style="0" customWidth="1"/>
  </cols>
  <sheetData>
    <row r="2" spans="1:2" ht="15.75">
      <c r="A2" s="8" t="s">
        <v>0</v>
      </c>
      <c r="B2" s="9"/>
    </row>
    <row r="3" spans="1:2" ht="15.75">
      <c r="A3" s="9"/>
      <c r="B3" s="9"/>
    </row>
    <row r="4" spans="1:7" ht="15.75">
      <c r="A4" s="32" t="s">
        <v>1</v>
      </c>
      <c r="B4" s="33"/>
      <c r="C4" s="34"/>
      <c r="D4" s="34"/>
      <c r="E4" s="34"/>
      <c r="F4" s="34"/>
      <c r="G4" s="34"/>
    </row>
    <row r="5" spans="1:7" ht="15" customHeight="1" thickBot="1">
      <c r="A5" s="32" t="s">
        <v>2</v>
      </c>
      <c r="B5" s="33"/>
      <c r="C5" s="34"/>
      <c r="D5" s="34"/>
      <c r="E5" s="34"/>
      <c r="F5" s="34"/>
      <c r="G5" s="34"/>
    </row>
    <row r="6" spans="1:3" ht="17.25" thickBot="1" thickTop="1">
      <c r="A6" s="10" t="s">
        <v>3</v>
      </c>
      <c r="B6" s="56">
        <v>4</v>
      </c>
      <c r="C6" s="11"/>
    </row>
    <row r="7" spans="1:3" ht="17.25" thickBot="1" thickTop="1">
      <c r="A7" s="10" t="s">
        <v>4</v>
      </c>
      <c r="B7" s="35"/>
      <c r="C7" s="11"/>
    </row>
    <row r="8" spans="1:3" ht="16.5" thickTop="1">
      <c r="A8" s="10" t="s">
        <v>5</v>
      </c>
      <c r="B8" s="39">
        <v>3</v>
      </c>
      <c r="C8" s="11"/>
    </row>
    <row r="9" spans="1:3" ht="15.75">
      <c r="A9" s="10" t="s">
        <v>6</v>
      </c>
      <c r="B9" s="40">
        <v>6</v>
      </c>
      <c r="C9" s="11"/>
    </row>
    <row r="10" spans="1:3" ht="15.75">
      <c r="A10" s="10" t="s">
        <v>7</v>
      </c>
      <c r="B10" s="41">
        <v>9</v>
      </c>
      <c r="C10" s="11"/>
    </row>
    <row r="11" spans="1:3" ht="15.75">
      <c r="A11" s="10" t="s">
        <v>8</v>
      </c>
      <c r="B11" s="41">
        <v>10</v>
      </c>
      <c r="C11" s="11"/>
    </row>
    <row r="12" spans="1:3" ht="15.75">
      <c r="A12" s="10" t="s">
        <v>9</v>
      </c>
      <c r="B12" s="41">
        <v>15</v>
      </c>
      <c r="C12" s="11"/>
    </row>
    <row r="13" spans="1:3" ht="15.75">
      <c r="A13" s="10" t="s">
        <v>10</v>
      </c>
      <c r="B13" s="41">
        <v>24</v>
      </c>
      <c r="C13" s="11"/>
    </row>
    <row r="14" spans="1:3" ht="15.75">
      <c r="A14" s="10" t="s">
        <v>11</v>
      </c>
      <c r="B14" s="41">
        <v>350</v>
      </c>
      <c r="C14" s="11"/>
    </row>
    <row r="15" spans="1:3" ht="15.75">
      <c r="A15" s="10" t="s">
        <v>12</v>
      </c>
      <c r="B15" s="42">
        <v>0.04</v>
      </c>
      <c r="C15" s="11"/>
    </row>
    <row r="16" spans="1:3" ht="15.75">
      <c r="A16" s="10" t="s">
        <v>13</v>
      </c>
      <c r="B16" s="43" t="s">
        <v>14</v>
      </c>
      <c r="C16" s="11"/>
    </row>
    <row r="17" spans="1:3" ht="16.5" thickBot="1">
      <c r="A17" s="10" t="s">
        <v>15</v>
      </c>
      <c r="B17" s="44">
        <v>0.09</v>
      </c>
      <c r="C17" s="11"/>
    </row>
    <row r="18" spans="1:3" ht="17.25" thickBot="1" thickTop="1">
      <c r="A18" s="10" t="s">
        <v>16</v>
      </c>
      <c r="B18" s="35"/>
      <c r="C18" s="11"/>
    </row>
    <row r="19" spans="1:3" ht="16.5" thickTop="1">
      <c r="A19" s="10" t="s">
        <v>17</v>
      </c>
      <c r="B19" s="45">
        <v>0.03</v>
      </c>
      <c r="C19" s="11"/>
    </row>
    <row r="20" spans="1:3" ht="15.75">
      <c r="A20" s="10" t="s">
        <v>18</v>
      </c>
      <c r="B20" s="42">
        <v>0.05</v>
      </c>
      <c r="C20" s="11"/>
    </row>
    <row r="21" spans="1:3" ht="15.75">
      <c r="A21" s="10" t="s">
        <v>19</v>
      </c>
      <c r="B21" s="42">
        <v>0.06</v>
      </c>
      <c r="C21" s="11"/>
    </row>
    <row r="22" spans="1:3" ht="15.75">
      <c r="A22" s="10" t="s">
        <v>20</v>
      </c>
      <c r="B22" s="46">
        <v>0.02</v>
      </c>
      <c r="C22" s="11"/>
    </row>
    <row r="23" spans="1:3" ht="15.75">
      <c r="A23" s="10" t="s">
        <v>21</v>
      </c>
      <c r="B23" s="46">
        <v>0.03</v>
      </c>
      <c r="C23" s="11"/>
    </row>
    <row r="24" spans="1:3" ht="16.5" thickBot="1">
      <c r="A24" s="10" t="s">
        <v>22</v>
      </c>
      <c r="B24" s="47">
        <v>0.05</v>
      </c>
      <c r="C24" s="11"/>
    </row>
    <row r="25" spans="1:3" ht="16.5" thickTop="1">
      <c r="A25" s="12"/>
      <c r="B25" s="12"/>
      <c r="C25" s="11"/>
    </row>
    <row r="26" spans="1:3" ht="16.5" thickBot="1">
      <c r="A26" s="13" t="s">
        <v>23</v>
      </c>
      <c r="B26" s="12"/>
      <c r="C26" s="11"/>
    </row>
    <row r="27" spans="1:3" ht="12.75">
      <c r="A27" s="10" t="s">
        <v>24</v>
      </c>
      <c r="B27" s="2">
        <f>IF(B21&gt;B19+B20,0,B19+B20-B21)</f>
        <v>0.020000000000000004</v>
      </c>
      <c r="C27" s="57" t="s">
        <v>25</v>
      </c>
    </row>
    <row r="28" ht="12.75">
      <c r="C28" s="57"/>
    </row>
    <row r="29" spans="1:3" ht="12.75">
      <c r="A29" s="10" t="s">
        <v>26</v>
      </c>
      <c r="B29" s="3">
        <f>B6*B22</f>
        <v>0.08</v>
      </c>
      <c r="C29" s="58" t="s">
        <v>27</v>
      </c>
    </row>
    <row r="30" spans="2:3" ht="12.75">
      <c r="B30" s="3">
        <f>B6*B23/12</f>
        <v>0.01</v>
      </c>
      <c r="C30" s="58" t="s">
        <v>28</v>
      </c>
    </row>
    <row r="31" ht="12.75">
      <c r="C31" s="57"/>
    </row>
    <row r="32" spans="1:3" ht="12.75">
      <c r="A32" s="10" t="s">
        <v>29</v>
      </c>
      <c r="C32" s="57"/>
    </row>
    <row r="33" ht="12.75">
      <c r="C33" s="57"/>
    </row>
    <row r="34" spans="1:3" ht="12.75">
      <c r="A34" s="10" t="s">
        <v>30</v>
      </c>
      <c r="B34" s="3">
        <f>B6*B17/12</f>
        <v>0.03</v>
      </c>
      <c r="C34" s="57" t="s">
        <v>31</v>
      </c>
    </row>
    <row r="38" spans="2:7" ht="15.75">
      <c r="B38" s="53" t="s">
        <v>32</v>
      </c>
      <c r="C38" s="53"/>
      <c r="D38" s="53"/>
      <c r="E38" s="53"/>
      <c r="F38" s="53"/>
      <c r="G38" s="53"/>
    </row>
    <row r="39" spans="1:7" ht="16.5" thickBot="1">
      <c r="A39" s="52"/>
      <c r="B39" s="54" t="s">
        <v>33</v>
      </c>
      <c r="C39" s="54"/>
      <c r="D39" s="54"/>
      <c r="E39" s="54"/>
      <c r="F39" s="54"/>
      <c r="G39" s="54"/>
    </row>
    <row r="40" spans="1:7" ht="16.5" thickBot="1">
      <c r="A40" s="14" t="s">
        <v>34</v>
      </c>
      <c r="B40" s="55">
        <f>B8</f>
        <v>3</v>
      </c>
      <c r="C40" s="55">
        <f>B9</f>
        <v>6</v>
      </c>
      <c r="D40" s="55">
        <f>B10</f>
        <v>9</v>
      </c>
      <c r="E40" s="55">
        <f>B11</f>
        <v>10</v>
      </c>
      <c r="F40" s="55">
        <f>B12</f>
        <v>15</v>
      </c>
      <c r="G40" s="55">
        <f>B13</f>
        <v>24</v>
      </c>
    </row>
    <row r="41" spans="1:7" ht="12.75">
      <c r="A41" s="15" t="s">
        <v>35</v>
      </c>
      <c r="B41" s="16">
        <f aca="true" t="shared" si="0" ref="B41:G41">$B$27</f>
        <v>0.020000000000000004</v>
      </c>
      <c r="C41" s="16">
        <f t="shared" si="0"/>
        <v>0.020000000000000004</v>
      </c>
      <c r="D41" s="16">
        <f t="shared" si="0"/>
        <v>0.020000000000000004</v>
      </c>
      <c r="E41" s="16">
        <f t="shared" si="0"/>
        <v>0.020000000000000004</v>
      </c>
      <c r="F41" s="16">
        <f t="shared" si="0"/>
        <v>0.020000000000000004</v>
      </c>
      <c r="G41" s="16">
        <f t="shared" si="0"/>
        <v>0.020000000000000004</v>
      </c>
    </row>
    <row r="42" spans="1:7" ht="12.75">
      <c r="A42" s="15" t="s">
        <v>36</v>
      </c>
      <c r="B42" s="16">
        <f aca="true" t="shared" si="1" ref="B42:G42">$B$29+($B$30*B40)</f>
        <v>0.11</v>
      </c>
      <c r="C42" s="16">
        <f t="shared" si="1"/>
        <v>0.14</v>
      </c>
      <c r="D42" s="16">
        <f t="shared" si="1"/>
        <v>0.16999999999999998</v>
      </c>
      <c r="E42" s="16">
        <f t="shared" si="1"/>
        <v>0.18</v>
      </c>
      <c r="F42" s="16">
        <f t="shared" si="1"/>
        <v>0.22999999999999998</v>
      </c>
      <c r="G42" s="16">
        <f t="shared" si="1"/>
        <v>0.32</v>
      </c>
    </row>
    <row r="43" spans="1:7" ht="12.75">
      <c r="A43" s="15" t="s">
        <v>37</v>
      </c>
      <c r="B43" s="16"/>
      <c r="C43" s="16"/>
      <c r="D43" s="16"/>
      <c r="E43" s="16"/>
      <c r="F43" s="16"/>
      <c r="G43" s="16"/>
    </row>
    <row r="44" spans="1:7" ht="12.75">
      <c r="A44" s="15" t="s">
        <v>38</v>
      </c>
      <c r="B44" s="16">
        <f aca="true" t="shared" si="2" ref="B44:G44">$B$24</f>
        <v>0.05</v>
      </c>
      <c r="C44" s="16">
        <f t="shared" si="2"/>
        <v>0.05</v>
      </c>
      <c r="D44" s="16">
        <f t="shared" si="2"/>
        <v>0.05</v>
      </c>
      <c r="E44" s="16">
        <f t="shared" si="2"/>
        <v>0.05</v>
      </c>
      <c r="F44" s="16">
        <f t="shared" si="2"/>
        <v>0.05</v>
      </c>
      <c r="G44" s="16">
        <f t="shared" si="2"/>
        <v>0.05</v>
      </c>
    </row>
    <row r="45" spans="1:7" ht="12.75">
      <c r="A45" s="15" t="s">
        <v>39</v>
      </c>
      <c r="B45" s="16">
        <f aca="true" t="shared" si="3" ref="B45:G45">B40*$B$34</f>
        <v>0.09</v>
      </c>
      <c r="C45" s="16">
        <f t="shared" si="3"/>
        <v>0.18</v>
      </c>
      <c r="D45" s="16">
        <f t="shared" si="3"/>
        <v>0.27</v>
      </c>
      <c r="E45" s="16">
        <f t="shared" si="3"/>
        <v>0.3</v>
      </c>
      <c r="F45" s="16">
        <f t="shared" si="3"/>
        <v>0.44999999999999996</v>
      </c>
      <c r="G45" s="16">
        <f t="shared" si="3"/>
        <v>0.72</v>
      </c>
    </row>
    <row r="46" spans="1:7" ht="12.75">
      <c r="A46" s="15" t="s">
        <v>40</v>
      </c>
      <c r="B46" s="16">
        <f aca="true" t="shared" si="4" ref="B46:G46">$B$15*B40/12</f>
        <v>0.01</v>
      </c>
      <c r="C46" s="16">
        <f t="shared" si="4"/>
        <v>0.02</v>
      </c>
      <c r="D46" s="16">
        <f t="shared" si="4"/>
        <v>0.03</v>
      </c>
      <c r="E46" s="16">
        <f t="shared" si="4"/>
        <v>0.03333333333333333</v>
      </c>
      <c r="F46" s="16">
        <f t="shared" si="4"/>
        <v>0.049999999999999996</v>
      </c>
      <c r="G46" s="16">
        <f t="shared" si="4"/>
        <v>0.08</v>
      </c>
    </row>
    <row r="47" spans="1:7" ht="13.5" thickBot="1">
      <c r="A47" s="15" t="s">
        <v>41</v>
      </c>
      <c r="B47" s="16"/>
      <c r="C47" s="16"/>
      <c r="D47" s="16"/>
      <c r="E47" s="16"/>
      <c r="F47" s="16"/>
      <c r="G47" s="16"/>
    </row>
    <row r="48" spans="1:7" ht="14.25" thickBot="1" thickTop="1">
      <c r="A48" s="51" t="s">
        <v>42</v>
      </c>
      <c r="B48" s="48">
        <f aca="true" t="shared" si="5" ref="B48:G48">SUM(B41:B47)</f>
        <v>0.28</v>
      </c>
      <c r="C48" s="48">
        <f t="shared" si="5"/>
        <v>0.41000000000000003</v>
      </c>
      <c r="D48" s="48">
        <f t="shared" si="5"/>
        <v>0.54</v>
      </c>
      <c r="E48" s="48">
        <f t="shared" si="5"/>
        <v>0.5833333333333334</v>
      </c>
      <c r="F48" s="48">
        <f t="shared" si="5"/>
        <v>0.8</v>
      </c>
      <c r="G48" s="48">
        <f t="shared" si="5"/>
        <v>1.19</v>
      </c>
    </row>
    <row r="49" spans="1:7" ht="13.5" thickBot="1">
      <c r="A49" s="49" t="s">
        <v>43</v>
      </c>
      <c r="B49" s="50">
        <f aca="true" t="shared" si="6" ref="B49:G49">$B$6+B48</f>
        <v>4.28</v>
      </c>
      <c r="C49" s="50">
        <f t="shared" si="6"/>
        <v>4.41</v>
      </c>
      <c r="D49" s="50">
        <f t="shared" si="6"/>
        <v>4.54</v>
      </c>
      <c r="E49" s="50">
        <f t="shared" si="6"/>
        <v>4.583333333333333</v>
      </c>
      <c r="F49" s="50">
        <f t="shared" si="6"/>
        <v>4.8</v>
      </c>
      <c r="G49" s="50">
        <f t="shared" si="6"/>
        <v>5.1899999999999995</v>
      </c>
    </row>
  </sheetData>
  <sheetProtection sheet="1" objects="1" scenarios="1"/>
  <printOptions/>
  <pageMargins left="0.4" right="0.4" top="0.333" bottom="0.333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G66"/>
  <sheetViews>
    <sheetView showGridLines="0" workbookViewId="0" topLeftCell="A1">
      <selection activeCell="B16" sqref="B16"/>
    </sheetView>
  </sheetViews>
  <sheetFormatPr defaultColWidth="9.7109375" defaultRowHeight="12.75"/>
  <cols>
    <col min="1" max="1" width="45.28125" style="0" customWidth="1"/>
    <col min="2" max="2" width="12.7109375" style="0" customWidth="1"/>
    <col min="3" max="3" width="13.7109375" style="0" customWidth="1"/>
    <col min="4" max="4" width="16.7109375" style="0" customWidth="1"/>
    <col min="5" max="7" width="11.7109375" style="0" customWidth="1"/>
  </cols>
  <sheetData>
    <row r="2" spans="1:2" ht="15.75">
      <c r="A2" s="8" t="s">
        <v>44</v>
      </c>
      <c r="B2" s="9"/>
    </row>
    <row r="3" spans="1:2" ht="15.75">
      <c r="A3" s="9"/>
      <c r="B3" s="9"/>
    </row>
    <row r="4" spans="1:7" ht="15.75">
      <c r="A4" s="32" t="s">
        <v>1</v>
      </c>
      <c r="B4" s="33"/>
      <c r="C4" s="34"/>
      <c r="D4" s="34"/>
      <c r="E4" s="34"/>
      <c r="F4" s="1"/>
      <c r="G4" s="1"/>
    </row>
    <row r="5" spans="1:5" ht="13.5" customHeight="1">
      <c r="A5" s="32" t="s">
        <v>2</v>
      </c>
      <c r="B5" s="34"/>
      <c r="C5" s="34"/>
      <c r="D5" s="34"/>
      <c r="E5" s="34"/>
    </row>
    <row r="6" spans="1:3" ht="15.75">
      <c r="A6" s="10" t="s">
        <v>3</v>
      </c>
      <c r="B6" s="2">
        <f>Existing_OnFarm!B6</f>
        <v>4</v>
      </c>
      <c r="C6" s="11"/>
    </row>
    <row r="7" spans="1:3" ht="15.75">
      <c r="A7" s="10" t="s">
        <v>4</v>
      </c>
      <c r="B7" s="59"/>
      <c r="C7" s="11"/>
    </row>
    <row r="8" spans="1:3" ht="15.75">
      <c r="A8" s="10" t="s">
        <v>5</v>
      </c>
      <c r="B8" s="1">
        <f>Existing_OnFarm!B8</f>
        <v>3</v>
      </c>
      <c r="C8" s="11"/>
    </row>
    <row r="9" spans="1:3" ht="15.75">
      <c r="A9" s="10" t="s">
        <v>6</v>
      </c>
      <c r="B9" s="1">
        <f>Existing_OnFarm!B9</f>
        <v>6</v>
      </c>
      <c r="C9" s="11"/>
    </row>
    <row r="10" spans="1:3" ht="15.75">
      <c r="A10" s="10" t="s">
        <v>7</v>
      </c>
      <c r="B10" s="1">
        <f>Existing_OnFarm!B10</f>
        <v>9</v>
      </c>
      <c r="C10" s="11"/>
    </row>
    <row r="11" spans="1:3" ht="15.75">
      <c r="A11" s="10" t="s">
        <v>8</v>
      </c>
      <c r="B11" s="1">
        <f>Existing_OnFarm!B11</f>
        <v>10</v>
      </c>
      <c r="C11" s="11"/>
    </row>
    <row r="12" spans="1:3" ht="15.75">
      <c r="A12" s="10" t="s">
        <v>9</v>
      </c>
      <c r="B12" s="1">
        <f>Existing_OnFarm!B12</f>
        <v>15</v>
      </c>
      <c r="C12" s="11"/>
    </row>
    <row r="13" spans="1:3" ht="15.75">
      <c r="A13" s="10" t="s">
        <v>10</v>
      </c>
      <c r="B13" s="1">
        <f>Existing_OnFarm!B13</f>
        <v>24</v>
      </c>
      <c r="C13" s="11"/>
    </row>
    <row r="14" spans="1:3" ht="15.75">
      <c r="A14" s="10" t="s">
        <v>11</v>
      </c>
      <c r="B14">
        <f>Existing_OnFarm!B14</f>
        <v>350</v>
      </c>
      <c r="C14" s="11"/>
    </row>
    <row r="15" spans="1:3" ht="15.75">
      <c r="A15" s="10" t="s">
        <v>45</v>
      </c>
      <c r="B15" s="37">
        <v>10000</v>
      </c>
      <c r="C15" s="11"/>
    </row>
    <row r="16" spans="1:3" ht="15.75">
      <c r="A16" s="10" t="s">
        <v>46</v>
      </c>
      <c r="B16" s="36">
        <v>30</v>
      </c>
      <c r="C16" s="11"/>
    </row>
    <row r="17" spans="1:3" ht="15.75">
      <c r="A17" s="10" t="s">
        <v>47</v>
      </c>
      <c r="B17" s="36">
        <v>5000</v>
      </c>
      <c r="C17" s="11"/>
    </row>
    <row r="18" spans="1:3" ht="15.75">
      <c r="A18" s="10" t="s">
        <v>48</v>
      </c>
      <c r="B18" s="38">
        <v>0.1</v>
      </c>
      <c r="C18" s="11"/>
    </row>
    <row r="19" spans="1:3" ht="15.75">
      <c r="A19" s="10" t="s">
        <v>49</v>
      </c>
      <c r="B19" s="37">
        <v>8000</v>
      </c>
      <c r="C19" s="11"/>
    </row>
    <row r="20" spans="1:3" ht="15.75">
      <c r="A20" s="10" t="s">
        <v>13</v>
      </c>
      <c r="B20" t="str">
        <f>Existing_OnFarm!B16</f>
        <v>Wheat</v>
      </c>
      <c r="C20" s="11"/>
    </row>
    <row r="21" spans="1:3" ht="15.75">
      <c r="A21" s="10" t="s">
        <v>15</v>
      </c>
      <c r="B21" s="7">
        <f>Existing_OnFarm!B17</f>
        <v>0.09</v>
      </c>
      <c r="C21" s="11"/>
    </row>
    <row r="22" spans="1:3" ht="15.75">
      <c r="A22" s="10" t="s">
        <v>16</v>
      </c>
      <c r="B22" s="35"/>
      <c r="C22" s="11"/>
    </row>
    <row r="23" spans="1:3" ht="15.75">
      <c r="A23" s="10" t="s">
        <v>17</v>
      </c>
      <c r="B23" s="37">
        <v>0.03</v>
      </c>
      <c r="C23" s="11"/>
    </row>
    <row r="24" spans="1:3" ht="15.75">
      <c r="A24" s="10" t="s">
        <v>18</v>
      </c>
      <c r="B24" s="37">
        <v>0.05</v>
      </c>
      <c r="C24" s="11"/>
    </row>
    <row r="25" spans="1:3" ht="15.75">
      <c r="A25" s="10" t="s">
        <v>19</v>
      </c>
      <c r="B25" s="37">
        <v>0.06</v>
      </c>
      <c r="C25" s="11"/>
    </row>
    <row r="26" spans="1:3" ht="15.75">
      <c r="A26" s="10" t="s">
        <v>20</v>
      </c>
      <c r="B26" s="38">
        <v>0.02</v>
      </c>
      <c r="C26" s="11"/>
    </row>
    <row r="27" spans="1:3" ht="15.75">
      <c r="A27" s="10" t="s">
        <v>21</v>
      </c>
      <c r="B27" s="38">
        <v>0.03</v>
      </c>
      <c r="C27" s="11"/>
    </row>
    <row r="28" spans="1:3" ht="15.75">
      <c r="A28" s="10" t="s">
        <v>22</v>
      </c>
      <c r="B28" s="37">
        <v>0.05</v>
      </c>
      <c r="C28" s="11"/>
    </row>
    <row r="29" spans="1:3" ht="15.75">
      <c r="A29" s="12"/>
      <c r="B29" s="12"/>
      <c r="C29" s="11"/>
    </row>
    <row r="30" spans="1:6" ht="16.5" thickBot="1">
      <c r="A30" s="13" t="s">
        <v>23</v>
      </c>
      <c r="B30" s="17"/>
      <c r="C30" s="18"/>
      <c r="D30" s="19"/>
      <c r="E30" s="19"/>
      <c r="F30" s="19"/>
    </row>
    <row r="31" spans="1:3" ht="12.75">
      <c r="A31" s="10" t="s">
        <v>24</v>
      </c>
      <c r="B31" s="2">
        <f>IF(B25&gt;B23+B24,0,B23+B24-B25)</f>
        <v>0.020000000000000004</v>
      </c>
      <c r="C31" s="57" t="s">
        <v>25</v>
      </c>
    </row>
    <row r="32" ht="12.75">
      <c r="C32" s="57"/>
    </row>
    <row r="33" spans="1:3" ht="12.75">
      <c r="A33" s="10" t="s">
        <v>26</v>
      </c>
      <c r="B33" s="3">
        <f>B6*B26</f>
        <v>0.08</v>
      </c>
      <c r="C33" s="58" t="s">
        <v>27</v>
      </c>
    </row>
    <row r="34" spans="2:3" ht="12.75">
      <c r="B34" s="3">
        <f>B6*B27/12</f>
        <v>0.01</v>
      </c>
      <c r="C34" s="58" t="s">
        <v>28</v>
      </c>
    </row>
    <row r="35" ht="12.75">
      <c r="C35" s="57"/>
    </row>
    <row r="36" spans="1:3" ht="12.75">
      <c r="A36" s="10" t="s">
        <v>29</v>
      </c>
      <c r="C36" s="57"/>
    </row>
    <row r="37" ht="12.75">
      <c r="C37" s="57"/>
    </row>
    <row r="38" spans="1:3" ht="12.75">
      <c r="A38" s="10" t="s">
        <v>30</v>
      </c>
      <c r="B38" s="3">
        <f>B6*B21/12</f>
        <v>0.03</v>
      </c>
      <c r="C38" s="57" t="s">
        <v>31</v>
      </c>
    </row>
    <row r="40" spans="1:3" ht="12.75">
      <c r="A40" s="10" t="s">
        <v>50</v>
      </c>
      <c r="B40" s="3">
        <f>B15/B16/B17</f>
        <v>0.06666666666666667</v>
      </c>
      <c r="C40" s="4" t="s">
        <v>51</v>
      </c>
    </row>
    <row r="41" spans="2:3" ht="12.75">
      <c r="B41" s="3">
        <f>B15*B18/B17</f>
        <v>0.2</v>
      </c>
      <c r="C41" s="4" t="s">
        <v>52</v>
      </c>
    </row>
    <row r="42" spans="2:7" ht="12.75">
      <c r="B42" s="3">
        <f>B19*G42*B14/1000/B17</f>
        <v>0.021616</v>
      </c>
      <c r="C42" s="4" t="s">
        <v>53</v>
      </c>
      <c r="D42" s="6" t="s">
        <v>54</v>
      </c>
      <c r="E42" s="1"/>
      <c r="F42" s="1"/>
      <c r="G42" s="20">
        <v>0.0386</v>
      </c>
    </row>
    <row r="43" spans="2:3" ht="13.5" thickBot="1">
      <c r="B43" s="21"/>
      <c r="C43" s="4" t="s">
        <v>55</v>
      </c>
    </row>
    <row r="44" spans="2:3" ht="13.5" thickTop="1">
      <c r="B44" s="3">
        <f>SUM(B40:B43)</f>
        <v>0.2882826666666667</v>
      </c>
      <c r="C44" s="5" t="s">
        <v>56</v>
      </c>
    </row>
    <row r="55" spans="2:7" ht="15.75">
      <c r="B55" s="53" t="s">
        <v>32</v>
      </c>
      <c r="C55" s="53"/>
      <c r="D55" s="53"/>
      <c r="E55" s="53"/>
      <c r="F55" s="53"/>
      <c r="G55" s="53"/>
    </row>
    <row r="56" spans="2:7" ht="16.5" thickBot="1">
      <c r="B56" s="54" t="s">
        <v>33</v>
      </c>
      <c r="C56" s="54"/>
      <c r="D56" s="54"/>
      <c r="E56" s="54"/>
      <c r="F56" s="54"/>
      <c r="G56" s="54"/>
    </row>
    <row r="57" spans="1:7" ht="16.5" thickBot="1">
      <c r="A57" s="14" t="s">
        <v>34</v>
      </c>
      <c r="B57" s="55">
        <f>B8</f>
        <v>3</v>
      </c>
      <c r="C57" s="55">
        <f>B9</f>
        <v>6</v>
      </c>
      <c r="D57" s="55">
        <f>B10</f>
        <v>9</v>
      </c>
      <c r="E57" s="55">
        <f>B11</f>
        <v>10</v>
      </c>
      <c r="F57" s="55">
        <f>B12</f>
        <v>15</v>
      </c>
      <c r="G57" s="55">
        <f>B13</f>
        <v>24</v>
      </c>
    </row>
    <row r="58" spans="1:7" ht="12.75">
      <c r="A58" s="15" t="s">
        <v>35</v>
      </c>
      <c r="B58" s="16">
        <f aca="true" t="shared" si="0" ref="B58:G58">$B$31</f>
        <v>0.020000000000000004</v>
      </c>
      <c r="C58" s="16">
        <f t="shared" si="0"/>
        <v>0.020000000000000004</v>
      </c>
      <c r="D58" s="16">
        <f t="shared" si="0"/>
        <v>0.020000000000000004</v>
      </c>
      <c r="E58" s="16">
        <f t="shared" si="0"/>
        <v>0.020000000000000004</v>
      </c>
      <c r="F58" s="16">
        <f t="shared" si="0"/>
        <v>0.020000000000000004</v>
      </c>
      <c r="G58" s="16">
        <f t="shared" si="0"/>
        <v>0.020000000000000004</v>
      </c>
    </row>
    <row r="59" spans="1:7" ht="12.75">
      <c r="A59" s="15" t="s">
        <v>36</v>
      </c>
      <c r="B59" s="16">
        <f aca="true" t="shared" si="1" ref="B59:G59">$B$33+($B$34*B57)</f>
        <v>0.11</v>
      </c>
      <c r="C59" s="16">
        <f t="shared" si="1"/>
        <v>0.14</v>
      </c>
      <c r="D59" s="16">
        <f t="shared" si="1"/>
        <v>0.16999999999999998</v>
      </c>
      <c r="E59" s="16">
        <f t="shared" si="1"/>
        <v>0.18</v>
      </c>
      <c r="F59" s="16">
        <f t="shared" si="1"/>
        <v>0.22999999999999998</v>
      </c>
      <c r="G59" s="16">
        <f t="shared" si="1"/>
        <v>0.32</v>
      </c>
    </row>
    <row r="60" spans="1:7" ht="12.75">
      <c r="A60" s="15" t="s">
        <v>37</v>
      </c>
      <c r="B60" s="16"/>
      <c r="C60" s="16"/>
      <c r="D60" s="16"/>
      <c r="E60" s="16"/>
      <c r="F60" s="16"/>
      <c r="G60" s="16"/>
    </row>
    <row r="61" spans="1:7" ht="12.75">
      <c r="A61" s="15" t="s">
        <v>38</v>
      </c>
      <c r="B61" s="16">
        <f aca="true" t="shared" si="2" ref="B61:G61">$B$28</f>
        <v>0.05</v>
      </c>
      <c r="C61" s="16">
        <f t="shared" si="2"/>
        <v>0.05</v>
      </c>
      <c r="D61" s="16">
        <f t="shared" si="2"/>
        <v>0.05</v>
      </c>
      <c r="E61" s="16">
        <f t="shared" si="2"/>
        <v>0.05</v>
      </c>
      <c r="F61" s="16">
        <f t="shared" si="2"/>
        <v>0.05</v>
      </c>
      <c r="G61" s="16">
        <f t="shared" si="2"/>
        <v>0.05</v>
      </c>
    </row>
    <row r="62" spans="1:7" ht="12.75">
      <c r="A62" s="15" t="s">
        <v>39</v>
      </c>
      <c r="B62" s="16">
        <f aca="true" t="shared" si="3" ref="B62:G62">B57*$B$38</f>
        <v>0.09</v>
      </c>
      <c r="C62" s="16">
        <f t="shared" si="3"/>
        <v>0.18</v>
      </c>
      <c r="D62" s="16">
        <f t="shared" si="3"/>
        <v>0.27</v>
      </c>
      <c r="E62" s="16">
        <f t="shared" si="3"/>
        <v>0.3</v>
      </c>
      <c r="F62" s="16">
        <f t="shared" si="3"/>
        <v>0.44999999999999996</v>
      </c>
      <c r="G62" s="16">
        <f t="shared" si="3"/>
        <v>0.72</v>
      </c>
    </row>
    <row r="63" spans="1:7" ht="12.75">
      <c r="A63" s="15" t="s">
        <v>40</v>
      </c>
      <c r="B63" s="16">
        <f aca="true" t="shared" si="4" ref="B63:G63">$B$44*B57/12</f>
        <v>0.07207066666666667</v>
      </c>
      <c r="C63" s="16">
        <f t="shared" si="4"/>
        <v>0.14414133333333334</v>
      </c>
      <c r="D63" s="16">
        <f t="shared" si="4"/>
        <v>0.216212</v>
      </c>
      <c r="E63" s="16">
        <f t="shared" si="4"/>
        <v>0.24023555555555556</v>
      </c>
      <c r="F63" s="16">
        <f t="shared" si="4"/>
        <v>0.36035333333333336</v>
      </c>
      <c r="G63" s="16">
        <f t="shared" si="4"/>
        <v>0.5765653333333334</v>
      </c>
    </row>
    <row r="64" spans="1:7" ht="13.5" thickBot="1">
      <c r="A64" s="15" t="s">
        <v>41</v>
      </c>
      <c r="B64" s="16"/>
      <c r="C64" s="16"/>
      <c r="D64" s="16"/>
      <c r="E64" s="16"/>
      <c r="F64" s="16"/>
      <c r="G64" s="16"/>
    </row>
    <row r="65" spans="1:7" ht="14.25" thickBot="1" thickTop="1">
      <c r="A65" s="51" t="s">
        <v>42</v>
      </c>
      <c r="B65" s="48">
        <f aca="true" t="shared" si="5" ref="B65:G65">SUM(B58:B64)</f>
        <v>0.3420706666666667</v>
      </c>
      <c r="C65" s="48">
        <f t="shared" si="5"/>
        <v>0.5341413333333334</v>
      </c>
      <c r="D65" s="48">
        <f t="shared" si="5"/>
        <v>0.726212</v>
      </c>
      <c r="E65" s="48">
        <f t="shared" si="5"/>
        <v>0.7902355555555556</v>
      </c>
      <c r="F65" s="48">
        <f t="shared" si="5"/>
        <v>1.1103533333333333</v>
      </c>
      <c r="G65" s="48">
        <f t="shared" si="5"/>
        <v>1.6865653333333332</v>
      </c>
    </row>
    <row r="66" spans="1:7" ht="13.5" thickBot="1">
      <c r="A66" s="49" t="s">
        <v>43</v>
      </c>
      <c r="B66" s="50">
        <f aca="true" t="shared" si="6" ref="B66:G66">$B$6+B65</f>
        <v>4.342070666666666</v>
      </c>
      <c r="C66" s="50">
        <f t="shared" si="6"/>
        <v>4.534141333333333</v>
      </c>
      <c r="D66" s="50">
        <f t="shared" si="6"/>
        <v>4.726212</v>
      </c>
      <c r="E66" s="50">
        <f t="shared" si="6"/>
        <v>4.790235555555555</v>
      </c>
      <c r="F66" s="50">
        <f t="shared" si="6"/>
        <v>5.110353333333333</v>
      </c>
      <c r="G66" s="50">
        <f t="shared" si="6"/>
        <v>5.686565333333333</v>
      </c>
    </row>
  </sheetData>
  <sheetProtection sheet="1" objects="1" scenarios="1"/>
  <printOptions/>
  <pageMargins left="0.4" right="0.4" top="0.333" bottom="0.333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G31"/>
  <sheetViews>
    <sheetView showGridLines="0" workbookViewId="0" topLeftCell="A1">
      <selection activeCell="A1" sqref="A1"/>
    </sheetView>
  </sheetViews>
  <sheetFormatPr defaultColWidth="9.7109375" defaultRowHeight="12.75"/>
  <cols>
    <col min="1" max="1" width="49.7109375" style="0" customWidth="1"/>
    <col min="2" max="2" width="12.7109375" style="0" customWidth="1"/>
    <col min="3" max="4" width="13.7109375" style="0" customWidth="1"/>
    <col min="5" max="7" width="11.7109375" style="0" customWidth="1"/>
  </cols>
  <sheetData>
    <row r="2" spans="1:2" ht="15.75">
      <c r="A2" s="8"/>
      <c r="B2" s="9"/>
    </row>
    <row r="3" spans="1:5" ht="19.5">
      <c r="A3" s="60"/>
      <c r="B3" s="60"/>
      <c r="C3" s="52"/>
      <c r="D3" s="61"/>
      <c r="E3" s="52"/>
    </row>
    <row r="4" spans="1:5" ht="19.5">
      <c r="A4" s="70"/>
      <c r="B4" s="71"/>
      <c r="C4" s="72"/>
      <c r="D4" s="62"/>
      <c r="E4" s="52"/>
    </row>
    <row r="5" spans="1:5" ht="19.5">
      <c r="A5" s="63"/>
      <c r="B5" s="64"/>
      <c r="C5" s="65"/>
      <c r="D5" s="62"/>
      <c r="E5" s="52"/>
    </row>
    <row r="6" spans="1:5" ht="19.5">
      <c r="A6" s="63"/>
      <c r="B6" s="72"/>
      <c r="C6" s="65"/>
      <c r="D6" s="62"/>
      <c r="E6" s="52"/>
    </row>
    <row r="7" spans="1:5" ht="19.5">
      <c r="A7" s="63"/>
      <c r="B7" s="66"/>
      <c r="C7" s="65"/>
      <c r="D7" s="67"/>
      <c r="E7" s="52"/>
    </row>
    <row r="8" spans="1:5" ht="19.5">
      <c r="A8" s="63"/>
      <c r="B8" s="66"/>
      <c r="C8" s="65"/>
      <c r="D8" s="68"/>
      <c r="E8" s="52"/>
    </row>
    <row r="9" spans="1:5" ht="19.5">
      <c r="A9" s="63"/>
      <c r="B9" s="66"/>
      <c r="C9" s="65"/>
      <c r="D9" s="69"/>
      <c r="E9" s="52"/>
    </row>
    <row r="10" spans="1:3" ht="15.75">
      <c r="A10" s="10"/>
      <c r="B10" s="1"/>
      <c r="C10" s="11"/>
    </row>
    <row r="11" spans="1:3" ht="15.75">
      <c r="A11" s="10"/>
      <c r="B11" s="1"/>
      <c r="C11" s="11"/>
    </row>
    <row r="12" spans="1:3" ht="15.75">
      <c r="A12" s="10"/>
      <c r="B12" s="1"/>
      <c r="C12" s="11"/>
    </row>
    <row r="18" ht="12.75">
      <c r="A18" s="4"/>
    </row>
    <row r="26" spans="1:7" ht="20.25" thickBot="1">
      <c r="A26" s="22" t="s">
        <v>57</v>
      </c>
      <c r="B26" s="23">
        <v>3</v>
      </c>
      <c r="C26" s="23">
        <v>6</v>
      </c>
      <c r="D26" s="23">
        <v>9</v>
      </c>
      <c r="E26" s="23">
        <v>12</v>
      </c>
      <c r="F26" s="23">
        <v>15</v>
      </c>
      <c r="G26" s="23">
        <v>18</v>
      </c>
    </row>
    <row r="27" spans="1:7" ht="19.5">
      <c r="A27" s="24" t="s">
        <v>58</v>
      </c>
      <c r="B27" s="25">
        <v>0.068</v>
      </c>
      <c r="C27" s="25">
        <v>0.135</v>
      </c>
      <c r="D27" s="25">
        <v>0.203</v>
      </c>
      <c r="E27" s="25">
        <v>0.27</v>
      </c>
      <c r="F27" s="25">
        <v>0.338</v>
      </c>
      <c r="G27" s="25">
        <v>0.405</v>
      </c>
    </row>
    <row r="28" spans="1:7" ht="19.5">
      <c r="A28" s="24" t="s">
        <v>59</v>
      </c>
      <c r="B28" s="25">
        <v>0.15</v>
      </c>
      <c r="C28" s="25">
        <v>0.3</v>
      </c>
      <c r="D28" s="25">
        <v>0.45</v>
      </c>
      <c r="E28" s="25">
        <v>0.6</v>
      </c>
      <c r="F28" s="25">
        <v>0.75</v>
      </c>
      <c r="G28" s="25">
        <v>0.9</v>
      </c>
    </row>
    <row r="29" spans="1:7" ht="20.25" thickBot="1">
      <c r="A29" s="26" t="s">
        <v>60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0.051</v>
      </c>
    </row>
    <row r="30" spans="1:7" ht="21" thickBot="1" thickTop="1">
      <c r="A30" s="28" t="s">
        <v>61</v>
      </c>
      <c r="B30" s="29">
        <v>0.217</v>
      </c>
      <c r="C30" s="29">
        <v>0.435</v>
      </c>
      <c r="D30" s="29">
        <v>0.653</v>
      </c>
      <c r="E30" s="29">
        <v>0.87</v>
      </c>
      <c r="F30" s="29">
        <v>1.088</v>
      </c>
      <c r="G30" s="29">
        <v>1.356</v>
      </c>
    </row>
    <row r="31" spans="1:7" ht="19.5">
      <c r="A31" s="30" t="s">
        <v>62</v>
      </c>
      <c r="B31" s="31">
        <v>3.217</v>
      </c>
      <c r="C31" s="31">
        <v>3.435</v>
      </c>
      <c r="D31" s="31">
        <v>3.653</v>
      </c>
      <c r="E31" s="31">
        <v>3.87</v>
      </c>
      <c r="F31" s="31">
        <v>4.088</v>
      </c>
      <c r="G31" s="31">
        <v>4.356</v>
      </c>
    </row>
  </sheetData>
  <printOptions/>
  <pageMargins left="0.4" right="0.4" top="0.333" bottom="0.333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Store Grain</dc:title>
  <dc:subject>Breakeven Prices to cover stored grain</dc:subject>
  <dc:creator>Duane Griffith</dc:creator>
  <cp:keywords/>
  <dc:description/>
  <cp:lastModifiedBy>Duane Griffith</cp:lastModifiedBy>
  <dcterms:created xsi:type="dcterms:W3CDTF">1998-04-13T15:43:16Z</dcterms:created>
  <dcterms:modified xsi:type="dcterms:W3CDTF">2002-05-22T17:15:03Z</dcterms:modified>
  <cp:category/>
  <cp:version/>
  <cp:contentType/>
  <cp:contentStatus/>
</cp:coreProperties>
</file>